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fileSharing readOnlyRecommended="1"/>
  <workbookPr/>
  <mc:AlternateContent xmlns:mc="http://schemas.openxmlformats.org/markup-compatibility/2006">
    <mc:Choice Requires="x15">
      <x15ac:absPath xmlns:x15ac="http://schemas.microsoft.com/office/spreadsheetml/2010/11/ac" url="https://nimrd.sharepoint.com/sites/WORK_2023/Documente partajate/General/Raport_Activitate_INCDM_2022/FINAL/"/>
    </mc:Choice>
  </mc:AlternateContent>
  <xr:revisionPtr revIDLastSave="407" documentId="8_{7B824847-C210-4737-A9E9-4FA48CFC3666}" xr6:coauthVersionLast="47" xr6:coauthVersionMax="47" xr10:uidLastSave="{21C5EB38-DD96-4B95-85B4-5A0A06BE766B}"/>
  <bookViews>
    <workbookView xWindow="-120" yWindow="-120" windowWidth="29040" windowHeight="15840" activeTab="1" xr2:uid="{00000000-000D-0000-FFFF-FFFF00000000}"/>
  </bookViews>
  <sheets>
    <sheet name="Situația Ec-Fin _ Indicatori" sheetId="6" r:id="rId1"/>
    <sheet name="Dinamică_Personal" sheetId="8" r:id="rId2"/>
    <sheet name="Situație_Proiecte" sheetId="7" r:id="rId3"/>
    <sheet name="Rezultate CDI" sheetId="1" r:id="rId4"/>
    <sheet name="Rezultate CDI valorificate" sheetId="2" r:id="rId5"/>
    <sheet name="Echipamente_CDI" sheetId="4" r:id="rId6"/>
    <sheet name="Sheet2" sheetId="5" state="hidden" r:id="rId7"/>
  </sheets>
  <definedNames>
    <definedName name="_ftn1" localSheetId="4">'Rezultate CDI valorificate'!#REF!</definedName>
    <definedName name="_ftn2" localSheetId="4">'Rezultate CDI valorificate'!$B$33</definedName>
    <definedName name="_ftn3" localSheetId="4">'Rezultate CDI valorificate'!$B$34</definedName>
    <definedName name="_ftn4" localSheetId="4">'Rezultate CDI valorificate'!$B$35</definedName>
    <definedName name="_ftnref1" localSheetId="4">'Rezultate CDI valorificate'!$C$6</definedName>
    <definedName name="_ftnref2" localSheetId="4">'Rezultate CDI valorificate'!$D$6</definedName>
    <definedName name="_ftnref3" localSheetId="4">'Rezultate CDI valorificate'!$E$6</definedName>
    <definedName name="_ftnref4" localSheetId="4">'Rezultate CDI valorificate'!$F$6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8" i="1" l="1"/>
  <c r="F26" i="1"/>
  <c r="D26" i="1"/>
  <c r="I52" i="6" l="1"/>
  <c r="I50" i="6"/>
  <c r="I44" i="6"/>
  <c r="I45" i="6"/>
  <c r="I46" i="6"/>
  <c r="I32" i="6"/>
  <c r="I17" i="6"/>
  <c r="I18" i="6"/>
  <c r="I19" i="6"/>
  <c r="I16" i="6"/>
  <c r="I15" i="6"/>
  <c r="G52" i="6"/>
  <c r="F52" i="6"/>
  <c r="E52" i="6"/>
  <c r="D52" i="6"/>
  <c r="H52" i="6"/>
  <c r="F31" i="6"/>
  <c r="F50" i="6"/>
  <c r="E31" i="6"/>
  <c r="E50" i="6" s="1"/>
  <c r="D31" i="6"/>
  <c r="D50" i="6"/>
  <c r="G31" i="6"/>
  <c r="H31" i="6"/>
  <c r="H50" i="6"/>
  <c r="H32" i="6"/>
  <c r="D38" i="6"/>
  <c r="D39" i="6"/>
  <c r="H38" i="6"/>
  <c r="H39" i="6" s="1"/>
  <c r="H18" i="6"/>
  <c r="H14" i="6"/>
  <c r="H10" i="6"/>
  <c r="H45" i="6"/>
  <c r="H44" i="6"/>
  <c r="H46" i="6"/>
  <c r="G46" i="6"/>
  <c r="G44" i="6"/>
  <c r="G45" i="6"/>
  <c r="E44" i="6"/>
  <c r="F44" i="6"/>
  <c r="E45" i="6"/>
  <c r="F45" i="6"/>
  <c r="F46" i="6"/>
  <c r="E46" i="6"/>
  <c r="D46" i="6"/>
  <c r="D44" i="6"/>
  <c r="E38" i="6"/>
  <c r="E39" i="6"/>
  <c r="F38" i="6"/>
  <c r="F39" i="6"/>
  <c r="G38" i="6"/>
  <c r="G39" i="6"/>
  <c r="F32" i="6"/>
  <c r="G18" i="6"/>
  <c r="F18" i="6"/>
  <c r="E18" i="6"/>
  <c r="D18" i="6"/>
  <c r="E14" i="6"/>
  <c r="F14" i="6"/>
  <c r="G14" i="6"/>
  <c r="E10" i="6"/>
  <c r="F10" i="6"/>
  <c r="F16" i="6" s="1"/>
  <c r="F15" i="6"/>
  <c r="G10" i="6"/>
  <c r="D45" i="6"/>
  <c r="D32" i="6"/>
  <c r="D14" i="6"/>
  <c r="D10" i="6"/>
  <c r="G23" i="1"/>
  <c r="J23" i="1" s="1"/>
  <c r="G24" i="1"/>
  <c r="G25" i="1"/>
  <c r="D25" i="1" s="1"/>
  <c r="F25" i="1" s="1"/>
  <c r="G26" i="1"/>
  <c r="G27" i="1"/>
  <c r="D27" i="1" s="1"/>
  <c r="G29" i="1"/>
  <c r="D29" i="1" s="1"/>
  <c r="G30" i="1"/>
  <c r="D30" i="1" s="1"/>
  <c r="F30" i="1" s="1"/>
  <c r="G22" i="1"/>
  <c r="D22" i="1" s="1"/>
  <c r="F22" i="1" s="1"/>
  <c r="D17" i="1"/>
  <c r="D41" i="1"/>
  <c r="D37" i="1"/>
  <c r="D36" i="1"/>
  <c r="D35" i="1"/>
  <c r="H35" i="1" s="1"/>
  <c r="D34" i="1"/>
  <c r="H34" i="1" s="1"/>
  <c r="D33" i="1"/>
  <c r="H33" i="1" s="1"/>
  <c r="D15" i="1"/>
  <c r="D18" i="1"/>
  <c r="D10" i="1"/>
  <c r="D8" i="1"/>
  <c r="F8" i="1" s="1"/>
  <c r="D9" i="1"/>
  <c r="D7" i="1"/>
  <c r="J7" i="1" s="1"/>
  <c r="D6" i="1"/>
  <c r="P9" i="4"/>
  <c r="P10" i="4"/>
  <c r="P11" i="4"/>
  <c r="P12" i="4"/>
  <c r="P13" i="4"/>
  <c r="P14" i="4"/>
  <c r="P15" i="4"/>
  <c r="P16" i="4"/>
  <c r="P17" i="4"/>
  <c r="P18" i="4"/>
  <c r="P19" i="4"/>
  <c r="P20" i="4"/>
  <c r="P21" i="4"/>
  <c r="P8" i="4"/>
  <c r="P22" i="4"/>
  <c r="P23" i="4"/>
  <c r="P24" i="4"/>
  <c r="P25" i="4"/>
  <c r="P26" i="4"/>
  <c r="P27" i="4"/>
  <c r="P28" i="4"/>
  <c r="P29" i="4"/>
  <c r="P30" i="4"/>
  <c r="P31" i="4"/>
  <c r="P32" i="4"/>
  <c r="P7" i="4"/>
  <c r="C7" i="7"/>
  <c r="N33" i="4"/>
  <c r="H27" i="2"/>
  <c r="L34" i="1"/>
  <c r="J34" i="1"/>
  <c r="H17" i="6"/>
  <c r="F17" i="6"/>
  <c r="F19" i="6"/>
  <c r="D15" i="6"/>
  <c r="D16" i="6"/>
  <c r="D13" i="1"/>
  <c r="F35" i="1" l="1"/>
  <c r="F34" i="1"/>
  <c r="L8" i="1"/>
  <c r="H8" i="1"/>
  <c r="J8" i="1"/>
  <c r="N8" i="1"/>
  <c r="N7" i="1"/>
  <c r="F7" i="1"/>
  <c r="L7" i="1"/>
  <c r="L30" i="1"/>
  <c r="J29" i="1"/>
  <c r="N29" i="1"/>
  <c r="P29" i="1"/>
  <c r="L29" i="1"/>
  <c r="D28" i="1"/>
  <c r="F28" i="1" s="1"/>
  <c r="N27" i="1"/>
  <c r="L23" i="1"/>
  <c r="D23" i="1"/>
  <c r="H23" i="1" s="1"/>
  <c r="N23" i="1"/>
  <c r="P23" i="1"/>
  <c r="H15" i="6"/>
  <c r="H16" i="6"/>
  <c r="H19" i="6"/>
  <c r="F33" i="1"/>
  <c r="H25" i="1"/>
  <c r="L22" i="1"/>
  <c r="N22" i="1"/>
  <c r="J22" i="1"/>
  <c r="P22" i="1"/>
  <c r="H22" i="1"/>
  <c r="H27" i="1"/>
  <c r="F27" i="1"/>
  <c r="J27" i="1"/>
  <c r="L27" i="1"/>
  <c r="P27" i="1"/>
  <c r="L7" i="7"/>
  <c r="N7" i="7"/>
  <c r="H10" i="1"/>
  <c r="N10" i="1"/>
  <c r="F10" i="1"/>
  <c r="D14" i="1"/>
  <c r="F14" i="1" s="1"/>
  <c r="D24" i="1"/>
  <c r="F24" i="1" s="1"/>
  <c r="G15" i="6"/>
  <c r="G16" i="6"/>
  <c r="E16" i="6"/>
  <c r="E17" i="6"/>
  <c r="H7" i="7"/>
  <c r="F7" i="7"/>
  <c r="D16" i="1"/>
  <c r="F29" i="1"/>
  <c r="H29" i="1"/>
  <c r="P26" i="1"/>
  <c r="H26" i="1"/>
  <c r="N26" i="1"/>
  <c r="J26" i="1"/>
  <c r="E32" i="6"/>
  <c r="G50" i="6"/>
  <c r="G32" i="6"/>
  <c r="H7" i="1"/>
  <c r="D7" i="7"/>
  <c r="J10" i="1"/>
  <c r="J7" i="7"/>
  <c r="E15" i="6"/>
  <c r="G19" i="6"/>
  <c r="L26" i="1"/>
  <c r="L10" i="1"/>
  <c r="D19" i="1"/>
  <c r="P30" i="1"/>
  <c r="N30" i="1"/>
  <c r="J30" i="1"/>
  <c r="H30" i="1"/>
  <c r="D19" i="6"/>
  <c r="D17" i="6"/>
  <c r="G17" i="6"/>
  <c r="E19" i="6"/>
  <c r="F23" i="1" l="1"/>
  <c r="H28" i="1"/>
  <c r="H24" i="1"/>
</calcChain>
</file>

<file path=xl/sharedStrings.xml><?xml version="1.0" encoding="utf-8"?>
<sst xmlns="http://schemas.openxmlformats.org/spreadsheetml/2006/main" count="546" uniqueCount="334">
  <si>
    <t>SITUAȚIA ECONOMICO-FINANCIARĂ 31 decembrie 2022</t>
  </si>
  <si>
    <t>SITUAȚIE PATRIMONIU</t>
  </si>
  <si>
    <t>Nr. Crt.</t>
  </si>
  <si>
    <t>INDICATORI</t>
  </si>
  <si>
    <t>U.M</t>
  </si>
  <si>
    <t>SCURTĂ ANALIZĂ PRIVIND EVOLUȚIA INDICATORILOR</t>
  </si>
  <si>
    <t>1.1.</t>
  </si>
  <si>
    <t>Active Imobilizate / Imobilizări corporale</t>
  </si>
  <si>
    <t>mii lei</t>
  </si>
  <si>
    <t>Active Imobilizate / Imobilizări necorporale</t>
  </si>
  <si>
    <t>1.2.</t>
  </si>
  <si>
    <t>Active Imobilizate / Imobilizări financiare</t>
  </si>
  <si>
    <t>1.3.</t>
  </si>
  <si>
    <t>Active Circulante</t>
  </si>
  <si>
    <t>1</t>
  </si>
  <si>
    <t>ACTIVE TOTALE</t>
  </si>
  <si>
    <t>CAPITALURI PROPRII</t>
  </si>
  <si>
    <t>3.1.</t>
  </si>
  <si>
    <t>Datorii istorice</t>
  </si>
  <si>
    <t>3.2.</t>
  </si>
  <si>
    <t>Datorii curente</t>
  </si>
  <si>
    <t>DATORII TOTALE</t>
  </si>
  <si>
    <r>
      <t xml:space="preserve">RATA ACTIVELOR IMOBILIZATE 
</t>
    </r>
    <r>
      <rPr>
        <sz val="11"/>
        <color indexed="49"/>
        <rFont val="Trebuchet MS"/>
        <family val="2"/>
      </rPr>
      <t>[R</t>
    </r>
    <r>
      <rPr>
        <sz val="9"/>
        <color indexed="49"/>
        <rFont val="Trebuchet MS"/>
        <family val="2"/>
      </rPr>
      <t>AI</t>
    </r>
    <r>
      <rPr>
        <sz val="11"/>
        <color indexed="49"/>
        <rFont val="Trebuchet MS"/>
        <family val="2"/>
      </rPr>
      <t xml:space="preserve"> = Total Active Imobilizate/Total Activ) x 100]</t>
    </r>
  </si>
  <si>
    <t>%</t>
  </si>
  <si>
    <r>
      <t xml:space="preserve">RATA STABILITĂȚII FINANCIARE
</t>
    </r>
    <r>
      <rPr>
        <sz val="11"/>
        <color indexed="49"/>
        <rFont val="Trebuchet MS"/>
        <family val="2"/>
      </rPr>
      <t>[Rsf = (Capital permanent/Total Pasiv) x 100]
[Capital permanent = Capital propriu + Provizioane pentru riscuri și cheltuieli + Datorii pe termen lung]</t>
    </r>
  </si>
  <si>
    <r>
      <t xml:space="preserve">RATA AUTONOMIEI FINANCIARE
</t>
    </r>
    <r>
      <rPr>
        <sz val="11"/>
        <color indexed="49"/>
        <rFont val="Trebuchet MS"/>
        <family val="2"/>
      </rPr>
      <t>[Raf = (Capital propriu/Total pasiv) x 100]</t>
    </r>
  </si>
  <si>
    <r>
      <t xml:space="preserve">LICHIDITATEA GENERALĂ 
</t>
    </r>
    <r>
      <rPr>
        <sz val="11"/>
        <color indexed="49"/>
        <rFont val="Trebuchet MS"/>
        <family val="2"/>
      </rPr>
      <t>[LG = Active circulante/Datorii curente]</t>
    </r>
  </si>
  <si>
    <r>
      <t xml:space="preserve">RATA SOLVABILITĂȚII GENERALE 
</t>
    </r>
    <r>
      <rPr>
        <sz val="11"/>
        <color indexed="49"/>
        <rFont val="Trebuchet MS"/>
        <family val="2"/>
      </rPr>
      <t>[R</t>
    </r>
    <r>
      <rPr>
        <sz val="8"/>
        <color indexed="49"/>
        <rFont val="Trebuchet MS"/>
        <family val="2"/>
      </rPr>
      <t>SG</t>
    </r>
    <r>
      <rPr>
        <sz val="11"/>
        <color indexed="49"/>
        <rFont val="Trebuchet MS"/>
        <family val="2"/>
      </rPr>
      <t xml:space="preserve"> = (Total active/Datorii totale) x 100]</t>
    </r>
  </si>
  <si>
    <t>ECHIPAMENTE</t>
  </si>
  <si>
    <t>INVESTITII IN ECHIPAMENTE/ DOTARI/MIJLOACE FIXE DE CDI</t>
  </si>
  <si>
    <t>Din care echipamente pentru laboratoare de cercerare</t>
  </si>
  <si>
    <t>SITUAȚIA VENITURILOR</t>
  </si>
  <si>
    <r>
      <t>Venituri din CDI finanțate din fonduri atrase (inclusiv cele proprii)</t>
    </r>
    <r>
      <rPr>
        <sz val="11"/>
        <color indexed="10"/>
        <rFont val="Trebuchet MS"/>
        <family val="2"/>
      </rPr>
      <t>*</t>
    </r>
  </si>
  <si>
    <r>
      <t>Venituri din CDI finanțate din fonduri publice</t>
    </r>
    <r>
      <rPr>
        <sz val="11"/>
        <color indexed="10"/>
        <rFont val="Trebuchet MS"/>
        <family val="2"/>
      </rPr>
      <t>*</t>
    </r>
  </si>
  <si>
    <r>
      <t>Venituri din alte activități (producție, servicii, etc.)</t>
    </r>
    <r>
      <rPr>
        <sz val="11"/>
        <color indexed="10"/>
        <rFont val="Trebuchet MS"/>
        <family val="2"/>
      </rPr>
      <t>*</t>
    </r>
  </si>
  <si>
    <t>1.4.</t>
  </si>
  <si>
    <t xml:space="preserve">Subvenții și transferuri (reluarea la venituri a chelt cu achizitia dotarilor din proiecte de cercetare) </t>
  </si>
  <si>
    <t>1.5.</t>
  </si>
  <si>
    <t>Alte venituri (plusuri de inventar, vanzari deseuri)</t>
  </si>
  <si>
    <t>VENITURI TOTALE</t>
  </si>
  <si>
    <t>Ponderea veniturilor din CDI în total venituri</t>
  </si>
  <si>
    <t>SITUAȚIA CHELTUIELILOR</t>
  </si>
  <si>
    <t>Cheltuieli cu personalul</t>
  </si>
  <si>
    <t>Cheltuieli cu utilitățile</t>
  </si>
  <si>
    <t>Alte cheltuieli (detaliați)</t>
  </si>
  <si>
    <t>CHELTUIELI TOTALE</t>
  </si>
  <si>
    <t>Ponderea cheltuielilor cu personalul în cheltuieli totale</t>
  </si>
  <si>
    <t>REZULTATELE FINANCIARE / RENTABILITATEA</t>
  </si>
  <si>
    <t>Nr crt</t>
  </si>
  <si>
    <t>PROFIT NET</t>
  </si>
  <si>
    <t>PROFIT BRUT</t>
  </si>
  <si>
    <r>
      <t xml:space="preserve">Rata rentabilității economice
</t>
    </r>
    <r>
      <rPr>
        <sz val="11"/>
        <color indexed="49"/>
        <rFont val="Trebuchet MS"/>
        <family val="2"/>
      </rPr>
      <t>[ROA = (Profit brut/Capital permanent) x 100]</t>
    </r>
  </si>
  <si>
    <r>
      <t xml:space="preserve">Rata rentabilității financiare
</t>
    </r>
    <r>
      <rPr>
        <sz val="11"/>
        <color indexed="49"/>
        <rFont val="Trebuchet MS"/>
        <family val="2"/>
      </rPr>
      <t>[R</t>
    </r>
    <r>
      <rPr>
        <sz val="9"/>
        <color indexed="49"/>
        <rFont val="Trebuchet MS"/>
        <family val="2"/>
      </rPr>
      <t>F</t>
    </r>
    <r>
      <rPr>
        <sz val="11"/>
        <color indexed="49"/>
        <rFont val="Trebuchet MS"/>
        <family val="2"/>
      </rPr>
      <t xml:space="preserve"> = (Profit net/Capital propriu) x 100]</t>
    </r>
  </si>
  <si>
    <r>
      <t xml:space="preserve">Marja profitului net
</t>
    </r>
    <r>
      <rPr>
        <sz val="11"/>
        <color indexed="49"/>
        <rFont val="Trebuchet MS"/>
        <family val="2"/>
      </rPr>
      <t>MPN=[(Profit net/Venituri Totale) x 100]
Veniturile totale se preiau din formularul de bilanț cod 20 rând 62</t>
    </r>
  </si>
  <si>
    <t>Pierderea brută</t>
  </si>
  <si>
    <t>PRODUCTIVITATETA MUNCII</t>
  </si>
  <si>
    <t>Productivitatea muncii - total personal</t>
  </si>
  <si>
    <t>1.1</t>
  </si>
  <si>
    <t>Nr. Total personal</t>
  </si>
  <si>
    <t>pers.</t>
  </si>
  <si>
    <t>Productivitatea muncii - personal CDI</t>
  </si>
  <si>
    <t>2.1.</t>
  </si>
  <si>
    <t>Nr. Personal CDI</t>
  </si>
  <si>
    <t>* excluzând veniturile în curs de realizare, înregistrate în anul următor - în acest caz în 2022</t>
  </si>
  <si>
    <t>NOTA: 
- valorile să fie introduse în mii lei;
- valorile negative, pierderile, deficitul se înregistrează cu minus în tabel;
- Numărul mediu de personal se calculează ca medie aritmetică a numărului mediu lunar de personal;
- Numărul mediu lunar de personal se calculează după formula:
Total ore lucrate în lună/Total ore lucrătoare.
- de asemenea, este obligatorie completarea coloanei ”SCURTĂ ANALIZĂ PRIVIND EVOLUȚIA INDICATORILOR” cu justificarea și interpretarea evoluției indicatorilor specifici d.p.d.v. economico-financiar</t>
  </si>
  <si>
    <r>
      <t xml:space="preserve">SITUATIA PERSONALULUI LA DATA DE 31 DECEMBRIE 2022
</t>
    </r>
    <r>
      <rPr>
        <b/>
        <sz val="10"/>
        <color rgb="FF000000"/>
        <rFont val="Trebuchet MS"/>
        <family val="2"/>
      </rPr>
      <t xml:space="preserve"> - SE CORELEAZA CU PUNCTUL 5 DIN RAPORTUL ANUAL DE ACTIVITATE - </t>
    </r>
  </si>
  <si>
    <t>INCD</t>
  </si>
  <si>
    <t>INCDM "Grigore Antipa"</t>
  </si>
  <si>
    <r>
      <rPr>
        <b/>
        <sz val="12"/>
        <color indexed="8"/>
        <rFont val="Trebuchet MS"/>
        <family val="2"/>
        <charset val="238"/>
      </rPr>
      <t>F</t>
    </r>
    <r>
      <rPr>
        <sz val="11"/>
        <color indexed="8"/>
        <rFont val="Trebuchet MS"/>
        <family val="2"/>
        <charset val="238"/>
      </rPr>
      <t xml:space="preserve"> = femei; </t>
    </r>
    <r>
      <rPr>
        <b/>
        <sz val="12"/>
        <color indexed="8"/>
        <rFont val="Trebuchet MS"/>
        <family val="2"/>
        <charset val="238"/>
      </rPr>
      <t>B</t>
    </r>
    <r>
      <rPr>
        <sz val="11"/>
        <color indexed="8"/>
        <rFont val="Trebuchet MS"/>
        <family val="2"/>
        <charset val="238"/>
      </rPr>
      <t xml:space="preserve"> = barbati; </t>
    </r>
    <r>
      <rPr>
        <b/>
        <sz val="12"/>
        <color indexed="8"/>
        <rFont val="Trebuchet MS"/>
        <family val="2"/>
        <charset val="238"/>
      </rPr>
      <t>T</t>
    </r>
    <r>
      <rPr>
        <sz val="11"/>
        <color indexed="8"/>
        <rFont val="Trebuchet MS"/>
        <family val="2"/>
        <charset val="238"/>
      </rPr>
      <t xml:space="preserve"> = total</t>
    </r>
  </si>
  <si>
    <t>STRUCTURA PERSONAL</t>
  </si>
  <si>
    <t>TOTAL, CF. STAT FUNCTII APROBAT DE CA</t>
  </si>
  <si>
    <t>TOTAL, CF. STAT PERSONAL APROBAT DE CA, din care</t>
  </si>
  <si>
    <t>SALARIU MEDIU BRUT
(lei)</t>
  </si>
  <si>
    <t>GRADUL DE OCUPARE
(%)</t>
  </si>
  <si>
    <t>PERSONAL  
[20-35 ani]</t>
  </si>
  <si>
    <t>PERSONAL 
[36-45 ani]</t>
  </si>
  <si>
    <t>PERSONAL 
[46-55 ani]</t>
  </si>
  <si>
    <t>PERSONAL 
[56-65 ani]</t>
  </si>
  <si>
    <t>PERSONAL 
[ &gt; 65 ani]</t>
  </si>
  <si>
    <t>F</t>
  </si>
  <si>
    <t>B</t>
  </si>
  <si>
    <t>T</t>
  </si>
  <si>
    <t>Fundamentarea mentinerii in activitate conform reglementarilor in vigoare</t>
  </si>
  <si>
    <t>PERSONAL, din care:</t>
  </si>
  <si>
    <t>se vor lua in considerare aplicarea prevederilor din codul muncii coroborat cu cele din Lg 319 din 2003, inclusiv pentru persoanele care au statutul de pensionar MApN, MAI etc. care indeplinesc cumulativ conditiile de pensionare</t>
  </si>
  <si>
    <t>CERCETATORI STIINTIFICI, din care:</t>
  </si>
  <si>
    <t>TOTAL</t>
  </si>
  <si>
    <t>CS I</t>
  </si>
  <si>
    <t>VÂRSTA MEDIE - TOTAL PERSONAL</t>
  </si>
  <si>
    <t>CS II</t>
  </si>
  <si>
    <t>VÂRSTA MEDIE - PERSONAL CDI</t>
  </si>
  <si>
    <t>CS III</t>
  </si>
  <si>
    <t>NUMĂR DOCTORI</t>
  </si>
  <si>
    <t>CS</t>
  </si>
  <si>
    <t>NUMĂR CONDUCĂTORI DOCTORAT</t>
  </si>
  <si>
    <t>ASC</t>
  </si>
  <si>
    <t>NR. MEMBRI COMITETE ȘTIINȚIFICE</t>
  </si>
  <si>
    <t>INGINERI DEZVOLTARE TEHNOLOGICA, din care:</t>
  </si>
  <si>
    <t>NR. MEMBRI COMITETE 
REDACȚIE REVISTE COTATE ISI</t>
  </si>
  <si>
    <t>IDT I</t>
  </si>
  <si>
    <t>NR. PERSONAL IMPLICAT ÎN ITT</t>
  </si>
  <si>
    <t>IDT II</t>
  </si>
  <si>
    <t>NR. PERSONAL IMPLICAT 
ÎN MARKETING</t>
  </si>
  <si>
    <t>IDT III</t>
  </si>
  <si>
    <t>NR. CERCETĂTORI IMPLICAȚI ÎN PROIECTE NAȚIONALE</t>
  </si>
  <si>
    <t>IDT</t>
  </si>
  <si>
    <t>NR. CERCETĂTORI IMPLICAȚI ÎN PROIECTE CD INTERNAȚIONALE</t>
  </si>
  <si>
    <t>PERSONAL AUXILIAR STUDII SUPERIOARE ACTIV. CD</t>
  </si>
  <si>
    <t>NR. CERCETĂTORI DETAȘAȚI LA OPERATORI ECONOMICI</t>
  </si>
  <si>
    <t>PERSONAL AUXILIAR STUDII MEDII ACTIV. CD, din care:</t>
  </si>
  <si>
    <t>NR. CERCETĂTORI DETAȘAȚI LA UNITĂȚI DE CERCETARE DIN STRĂINĂTATE</t>
  </si>
  <si>
    <t>T I</t>
  </si>
  <si>
    <t>NR. CERCETĂTORI DETAȘAȚI DIN STRĂINĂTATE LA INCD</t>
  </si>
  <si>
    <t>T II</t>
  </si>
  <si>
    <t>T III</t>
  </si>
  <si>
    <t>T S</t>
  </si>
  <si>
    <t>MDP (muncitori direct productivi)</t>
  </si>
  <si>
    <t>PERSONAL DIN APARATUL FUNCTIONAL, din care:</t>
  </si>
  <si>
    <t>INGINERI</t>
  </si>
  <si>
    <t>ECONOMISTI</t>
  </si>
  <si>
    <t>JURISTI</t>
  </si>
  <si>
    <t>ALTII CU STUDII SUPERIOARE</t>
  </si>
  <si>
    <t>ALTII CU STUDII MEDII</t>
  </si>
  <si>
    <t xml:space="preserve">NOTĂ: 
- COMPLETAȚI EXCLUSIV CELULELE LIBERE
-  Salariul mediu lunar pe fiecare categorie de personal se calculează după formula: (Total fond de salarii al categoriei de salariați/nr. mediu salariați din categorie)/12 </t>
  </si>
  <si>
    <t xml:space="preserve">PARTICIPARE LA COMPETIȚII NAȚIONALE / INTERNAȚIONALE până la data de 31 Decembrie 2022
- CORELAT CU PUNCTUL 7 DIN RAPORTUL ANUAL DE ACTIVITATE - </t>
  </si>
  <si>
    <t>NUMĂR PROIECTE PROPUSE</t>
  </si>
  <si>
    <t>NUMĂR PROIECTE ACCEPTATE LA FINANȚARE</t>
  </si>
  <si>
    <t>RATA DE SUCCES</t>
  </si>
  <si>
    <t>SURSA DE FINANȚARE*</t>
  </si>
  <si>
    <t>PN</t>
  </si>
  <si>
    <t>PNCDI</t>
  </si>
  <si>
    <t>FS</t>
  </si>
  <si>
    <t>FE</t>
  </si>
  <si>
    <t>AS</t>
  </si>
  <si>
    <t>* SURSA DE FINANȚARE</t>
  </si>
  <si>
    <t>PN - PROGRAM NUCLEU</t>
  </si>
  <si>
    <t>PNCDI - PLANUL NAȚIONAL DE CDI</t>
  </si>
  <si>
    <t>FS - FONDURI STRUCTURALE</t>
  </si>
  <si>
    <t>FE - FONDURI EUROPENE PENTRU CDI</t>
  </si>
  <si>
    <t>AS - ALTE SURSE (Fonduri nationale din bugetul Agentiei Nationale pentru Pescuit si Acvacultura-ANPA; POPAM )</t>
  </si>
  <si>
    <t xml:space="preserve">REZULTATE CDI INCD obținute până la data de 31 Decembrie 2022
- CORELAT CU PUNCTUL 7 DIN RAPORTUL ANUAL DE ACTIVITATE - </t>
  </si>
  <si>
    <t>Nr. crt.</t>
  </si>
  <si>
    <t xml:space="preserve">DENUMIREA INDICATORILOR </t>
  </si>
  <si>
    <t xml:space="preserve">TOTAL </t>
  </si>
  <si>
    <t xml:space="preserve">din care: </t>
  </si>
  <si>
    <t>NOI</t>
  </si>
  <si>
    <t>MODERNIZATE</t>
  </si>
  <si>
    <t>BAZATE 
PE BREVETE</t>
  </si>
  <si>
    <t>VALORIFICATE 
LA OPERATORI ECONOMICI</t>
  </si>
  <si>
    <t>VALORIFICATE
 ÎN DOMENIUL
HIGH-TECH</t>
  </si>
  <si>
    <t xml:space="preserve">Prototipuri </t>
  </si>
  <si>
    <t>Produse (Produse informatice; colecții și baze de date etc.)</t>
  </si>
  <si>
    <t>Tehnologii</t>
  </si>
  <si>
    <t>Instalații pilot</t>
  </si>
  <si>
    <t>Servicii tehnologice</t>
  </si>
  <si>
    <t>ȚARĂ</t>
  </si>
  <si>
    <t>STRĂINĂTATE</t>
  </si>
  <si>
    <t>Total</t>
  </si>
  <si>
    <t>UE</t>
  </si>
  <si>
    <t xml:space="preserve"> SUA</t>
  </si>
  <si>
    <t>JAPONIA</t>
  </si>
  <si>
    <t>Altele</t>
  </si>
  <si>
    <t>Cereri de brevete de invenție</t>
  </si>
  <si>
    <t>Brevete de invenție acordate</t>
  </si>
  <si>
    <t>Brevete de invenție valorificate</t>
  </si>
  <si>
    <t>Modele de utilitate</t>
  </si>
  <si>
    <t>Marcă înregistrată</t>
  </si>
  <si>
    <t>Citări în sistemul ISI al cercetărilor brevetate</t>
  </si>
  <si>
    <t>Drepturi de autor protejate ORDA sau în sisteme similare</t>
  </si>
  <si>
    <t xml:space="preserve">Numărul de lucrări prezentate la manifestări ştiinţifice </t>
  </si>
  <si>
    <t>Numărul de lucrări prezentate la manifestări ştiinţifice publicate în volum</t>
  </si>
  <si>
    <t>Numărul de manifestări ştiinţifice 
(congrese, conferinţe) organizate de institut</t>
  </si>
  <si>
    <t>Numărul de manifestări știinţiice organizate de institut, cu participare internaţională</t>
  </si>
  <si>
    <t>Numărul de articole publicate în reviste indexate ISI</t>
  </si>
  <si>
    <t>Factor de impact cumulat al lucrărilor indexate ISI</t>
  </si>
  <si>
    <t>Numărul de articole publicate în reviste ştiinţifice indexate BDI</t>
  </si>
  <si>
    <t>Numărul de cărţi publicate</t>
  </si>
  <si>
    <t>Citări științifice / tehnice în reviste de specialitate indexate ISI</t>
  </si>
  <si>
    <t>MODERNIZATE
/  REVIZUITE</t>
  </si>
  <si>
    <t>Studii prospective și tehnologice</t>
  </si>
  <si>
    <t xml:space="preserve">Normative </t>
  </si>
  <si>
    <t xml:space="preserve">Proceduri și metodologii </t>
  </si>
  <si>
    <t>Planuri tehnice</t>
  </si>
  <si>
    <t>Documentații tehnico-economice</t>
  </si>
  <si>
    <t>TOTAL GENERAL</t>
  </si>
  <si>
    <t>Rezultate CD aferente anului 2022 înregistrate în Registrul Special de evidență a rezultatelor CD clasificate conform TRL* (în cuantum)</t>
  </si>
  <si>
    <t>din care:</t>
  </si>
  <si>
    <t xml:space="preserve">TRL 1 </t>
  </si>
  <si>
    <t>TRL 2</t>
  </si>
  <si>
    <t>TRL 3</t>
  </si>
  <si>
    <t>TRL 4</t>
  </si>
  <si>
    <t>TRL 5</t>
  </si>
  <si>
    <t>TRL 6</t>
  </si>
  <si>
    <t>TRL 7</t>
  </si>
  <si>
    <t>TRL 8</t>
  </si>
  <si>
    <t>TRL 9</t>
  </si>
  <si>
    <t>Nota 1: Se va specifica dacă la nivelul INCD există rezultate CDI clasificate sau protejate ca secrete de serviciu</t>
  </si>
  <si>
    <t>NU</t>
  </si>
  <si>
    <t>Observații:</t>
  </si>
  <si>
    <t>*Nota 2:  Se va specifica numărul de rezultate CD  înregistrate în Registrul special de evidență a rezultatelor CD în total și defalcat în funcție de (nivelul de dezvoltare tehnologică conform TRL)</t>
  </si>
  <si>
    <t>TRL 1 - Principii de bază observate   
TRL 2 - Formularea conceptului tehnologic   
TRL 3 - Demonstrarea conceptului privind funcționalitățile critice sau caracteristicile la nivel analitic sau experimental   
TRL 4 - Validarea componentelor și/sau a ansamblului în condiții de laborator   
TRL 5 - Validarea componentelor și/sau a ansamblului în condiții relevante de funcționare (mediul industrial)   
TRL 6 - Demonstrarea functionalității modelului în condiții relevante de funcționare (mediul industrial)   
TRL 7 - Demonstrarea functionalității prototipului în condiții relevante de funcționare   
TRL 8 - Sisteme finalizate și calificate   
TRL 9 - Sisteme a căror funcționalitate a fost demonstrată în mediul operațional</t>
  </si>
  <si>
    <t>TABEL 3</t>
  </si>
  <si>
    <t xml:space="preserve">REZULTATE CDI INCD valorificate până la data de 31 Decembrie 2022
- CORELAT CU PUNCTUL 7 DIN RAPORTUL DE ACTIVITATE - </t>
  </si>
  <si>
    <t>DENUMIRE REZULTAT CDI VALORIFICAT</t>
  </si>
  <si>
    <t>TIP[1]
REZULTAT</t>
  </si>
  <si>
    <r>
      <t>GRAD[2]</t>
    </r>
    <r>
      <rPr>
        <b/>
        <sz val="8"/>
        <color indexed="9"/>
        <rFont val="Calibri"/>
        <family val="2"/>
        <scheme val="minor"/>
      </rPr>
      <t xml:space="preserve"> </t>
    </r>
    <r>
      <rPr>
        <b/>
        <sz val="11"/>
        <color indexed="9"/>
        <rFont val="Calibri"/>
        <family val="2"/>
        <scheme val="minor"/>
      </rPr>
      <t xml:space="preserve">
NOUTATE</t>
    </r>
  </si>
  <si>
    <t>GRAD[3] 
COMERCIALIZARE</t>
  </si>
  <si>
    <t xml:space="preserve">MODALITATE[4]
VALORIFICARE </t>
  </si>
  <si>
    <t>BENEFICIAR</t>
  </si>
  <si>
    <r>
      <t xml:space="preserve">VENIT 
OBȚINUT
</t>
    </r>
    <r>
      <rPr>
        <b/>
        <sz val="12"/>
        <color indexed="9"/>
        <rFont val="Calibri"/>
        <family val="2"/>
        <scheme val="minor"/>
      </rPr>
      <t>[MII LEI]</t>
    </r>
  </si>
  <si>
    <t>DESCRIERE 
REZULTAT CDI</t>
  </si>
  <si>
    <t>Consolidarea fundamentelor stiintifice, tehnice si tehnologice in scopul protectiei ecosistemului marin, dezvoltarii sustenabile a activitatilor maritime, si prin implementarea specializarilor inteligente  – Program Nucleu INTELMAR (2019-2022)</t>
  </si>
  <si>
    <t>alte forme de exploatare a reziultatelor</t>
  </si>
  <si>
    <t>MCID</t>
  </si>
  <si>
    <t>Rezultatele obtinute au reprezentat fundamentul stiintific pentru sustinerea dezvoltarii activitatilor maritime, pentru dezvoltarea unor propuneri de proiecte, a unor acte normative etc.</t>
  </si>
  <si>
    <r>
      <t xml:space="preserve">ANPA: Realizarea și Implementarea Programului Naţional pentru Colectarea Datelor în sectorul pescăresc al României pentru perioada 2020 – 2021   </t>
    </r>
    <r>
      <rPr>
        <sz val="12"/>
        <color indexed="30"/>
        <rFont val="Calibri"/>
        <family val="2"/>
        <scheme val="minor"/>
      </rPr>
      <t>https://datacollection.jrc.ec.europa.eu/</t>
    </r>
  </si>
  <si>
    <t>Rapoarte publice, baza de date restrictionata</t>
  </si>
  <si>
    <t>Programul implementeaza Politicile Comunitare de Pescuit in Romania</t>
  </si>
  <si>
    <t>Servicii</t>
  </si>
  <si>
    <t>CE / ANPA</t>
  </si>
  <si>
    <t>Evaluarea sectorului pescăresc, Evaluari de biomase/stocuri, Cote de pescuit (TAC), Dimensionarea optimă a efortului de pescuit; Masuri de protecție și conservare.; Zone și perioade de prohibiție, Evaluarea efectelor sectorului pescăresc asupra ecosistemelor acvatice din România; Evaluarea situaţiei economice din acvacultură; Industria de procesare şi organizărea pieţei în sectorul  produselor pescăreşti şi de acvacultură.</t>
  </si>
  <si>
    <t>POIM 120009: “Completarea nivelului de cunoaștere a biodiversității prin implementarea sistemului de monitorizare a stării de conservare a speciilor și habitatelor de interes comunitar din România și raportarea în baza Articolului 17 al Directivei Habitate 92/43/CEE”</t>
  </si>
  <si>
    <t>PN; PM</t>
  </si>
  <si>
    <t>Obţinerea de informaţii   care vor reprezenta  suportul ştiinţific pentru factorul decizional în sensul  indeplinirii obligatiilor Romaniei de raportare cf. art. 17 al Directivei Habitate</t>
  </si>
  <si>
    <t>MMAP, MIPE</t>
  </si>
  <si>
    <t>Metodologii si baze de date specii marine si habitate marine si costiere https://www.eionet.europa.eu/article17/reports2012/ . Hartile de distributie si de tip „range” (ale arealului) ale habitatelor marine si costiere si ale speciilor marine realizate într-un format standard GIS.</t>
  </si>
  <si>
    <t>POIM 123322: Revizuirea Planului de Management si a Regulamentului RBDD-pentru partea marina (ROSCI0066)</t>
  </si>
  <si>
    <t>Studiu de distribuție a habitatelor de  hrănire sturioni si scrumbie în ROSCI0066 (zona nou extinsă, între 20 - 40 m adâncime). Hărți GIS cu distribuția speciilor menționate, precum și cu presiunile antropic și amenințările viitoare. Măsuri de management.</t>
  </si>
  <si>
    <t>MMAP, ARBDD</t>
  </si>
  <si>
    <t xml:space="preserve">Metodologii, baze de date, studii de distributie, harti de distributie. </t>
  </si>
  <si>
    <t>SIPOCA 608: Suport stiintific pentru implementarea Directivei Cadru Strategia pentru Mediul Marin si pentru gospodarirea integrata a zonei costiere</t>
  </si>
  <si>
    <t>PN, PM</t>
  </si>
  <si>
    <t>Program de măsuri pentru atingerea obiectivelor DCSMM. Program de monitoring pentru implementarea DCSMM în regiunea Mării Negre</t>
  </si>
  <si>
    <t>MMAP</t>
  </si>
  <si>
    <t>Program de măsuri pentru atingerea obiectivelor Directivei Cadru Strategia pentru Mediul Marin, respectiv atingerea stării ecologice bune a Mării Negre
Program de monitoring pentru implementarea Directivei Cadru Strategia pentru mediul marin în regiunea Mării Negre</t>
  </si>
  <si>
    <t>Metodologie de desemnare a Zonelor Alocate pentru Acvacultură la litoralul românesc (Proiect CreaAZA)</t>
  </si>
  <si>
    <t>Metodologie de desemnare a Zonelor Alocate pentru Acvacultură la litoralul românesc</t>
  </si>
  <si>
    <t>AM POPAM</t>
  </si>
  <si>
    <t xml:space="preserve">Metodologia constă în transpunerea în format accesibil și adaptat specificului național a metodologiei de desemnare a Zonelor Alocate pentru Acvacultură a GFCM, care să poată fi aplicată indiferent de locația luată în studiu. </t>
  </si>
  <si>
    <t>Raport de sinteză privind situația actuală a ariilor marine protejate din Marea Mediterană și Marea Neagră. Studiu privind programele de monitorizare a activităților de pescuit din ariile marine protejate (Proiect MAPAFISH-MED)</t>
  </si>
  <si>
    <t>Obtinerea de informatii privind activitatile de pescuit din ariile marien protejate</t>
  </si>
  <si>
    <t>DG MARE</t>
  </si>
  <si>
    <t>Inventarierea și caracterizarea ariilor marine protejate existente, documentarea activităților de pescuit ce se desfășoară în interiorul și în vecinătatea ariilor protejate și studierea influenței implementării de arii marine protejate asupra activităților de pescuit, prin consultarea tuturor factorilor interesați, oferă sprijin managerilor ariilor marine protejate/autorităților de control în luarea celor mai bune decizii.</t>
  </si>
  <si>
    <t>Model de prognoză adaptat la rezoluţia necesară utilizării în mod curent pentru activitatea de maricultură la litoralul românesc (Proiect FORCOAST)</t>
  </si>
  <si>
    <t>Modulul de servicii prognoza pus la dispoziția utilizatorilor finali (manageri de ferme) prin intermediul aplicațiilor mobile sau desktop.</t>
  </si>
  <si>
    <t>Servicii.</t>
  </si>
  <si>
    <t>CE/Consorțiul FORCOAST/Sectorul privat (fermieri)</t>
  </si>
  <si>
    <t>Modulul de servicii dezvoltat pentru Studiul Pilot 7 va permite managerilor fermelor de midii să prezică orice deversare posibil dăunătoare care ar putea ajunge la amplasamentul fermei, rezultând astfel o reducere a costurilor operaționale. Modulul de servicii va fi pus la dispoziția utilizatorilor finali (manageri de ferme) prin intermediul aplicațiilor mobile sau desktop.</t>
  </si>
  <si>
    <t>Raport Tehnic Final pentru fundamentarea științifică a derogării de la obligația de debarcare a capturilor de calcan; Metoda evaluare a ratei de supraviețuire a calcanului subdimensionat pescuit cu setci (GNS) (Proiect DerLOT).</t>
  </si>
  <si>
    <t>Informatii pentru fundamentarea științifică a derogării de la obligația de debarcare a capturilor de calcan.</t>
  </si>
  <si>
    <t>ANPA</t>
  </si>
  <si>
    <t>Rezultatele finale ale studiului pilot indică a rată de supraviețuire ridicată a calcanului pescuit cu setci monofilament: 81,67%, în deplină concordanță cu studiile realizate cu același tip de unealtă în S (Turcia) și NV Mării Negre (Ucraina). Derogarea a fost aprobată până în 2024.</t>
  </si>
  <si>
    <t>Studiu pentru obținerea în premieră de date din pescuit prin organizarea de expediții de cercetare cu privire la distribuția speciei Rapana venosa în regiune (GFCM Rapana-3)</t>
  </si>
  <si>
    <t>Informatii actualizate despre distributia specie Rapana venosa.</t>
  </si>
  <si>
    <t>Food and Agriculture Organization of the United Nations (“FAO”)</t>
  </si>
  <si>
    <t>Rezultatul include un studiu pentru obținerea în premieră de date din pescuit prin organizarea de expediții de cercetare cu privire la distribuția speciei Rapana venosa în zona marină românească. Metodologia folosita  îmbunătățește serviciul de colectare date (colectare, gestionare și transmitere a datelor; verificări ale calității datelor) și de instruire a experților pe tematicile din domeniul pescuitului (analiza datelor prin programe noi de evaluare).</t>
  </si>
  <si>
    <t>Model cantitativ, stiintific care sta la baza design-ului și evaluarii soluțiilor și politicilor de afaceri care să îmbunătățească sinergia terestru-mare în zonele costiere ale UE (Proiect COASTAL)</t>
  </si>
  <si>
    <t xml:space="preserve"> Model stiintific aplicat cazului particular Gurile Dunării (Marea Neagră). </t>
  </si>
  <si>
    <t>REA</t>
  </si>
  <si>
    <t xml:space="preserve">Modelul sta la baza design-ului și evaluarii soluțiilor și politicilor de afaceri care să îmbunătățească sinergia terestru-mare în zonele costiere ale UE și să transforme rezultatele în planificarea (foaia de parcurs) strategiei de afaceri și ghiduri pentru politici de dezvoltare.  </t>
  </si>
  <si>
    <t>EMODnet Bathymetry - Model digital al terenului (DTM) pentru marile europene</t>
  </si>
  <si>
    <t>PM</t>
  </si>
  <si>
    <t>Obţinerea de informaţii care vor reprezenta  suportul ştiinţific pentru factorul decizional în sensul  elaborării politicilor şi strategiilor pentru mediul marin.</t>
  </si>
  <si>
    <t>DG MARE/EASME, CE, MMAP</t>
  </si>
  <si>
    <t>Model digital al terenului (DTM) pentru marile europene (36W, 15N, 43E, 90N) cu o rezoluție minima de 1/16*1/16 Arc minute (~ 120 m), maxim 1/128 * 1/128 Arcminute (~15 m) (în cazul în care datele care stau la baza permit acest lucru) realizat prin integrarea si armonizarea seturilor de date batimetrice, DTM, batimetrie derivate din imaginile satelitare</t>
  </si>
  <si>
    <t>EMODnet Chemistry - 'Black Sea - Eutrophication and Acidity aggregated datasets 1935/2022 v2022</t>
  </si>
  <si>
    <t xml:space="preserve"> 'Black Sea - Eutrophication and Acidity aggregated datasets 1935/2022 v2022</t>
  </si>
  <si>
    <t xml:space="preserve"> Set de date "Marea Neagră" ce conține date nerestricționate privind eutrofizarea și acidificarea oceanului (https://doi.org/10.13120/85af46b2-f264-4d6a-b3e2-cbd5496d150c)</t>
  </si>
  <si>
    <t>Black Sea - Eutrophication and Acidity aggregated datasets 1935/2022 v2022</t>
  </si>
  <si>
    <t>Set de date "Marea Neagră" ce conține date nerestricționate privind substanțele potențiale periculoase (https://doi.org/10.13120/3b1d1e5c-de18-4b5f-8e31-966540a5fa37)</t>
  </si>
  <si>
    <t>Raport privind Consolidarea cooperării regionale în domeniul colectării de date din domeniul pescuitului (Proiect STREAMLINE)</t>
  </si>
  <si>
    <t>Obţinerea de informaţii care vor reprezenta  suportul ştiinţific pentru factorul decizional în sprijinirea proiectelor care vor promova și consolida cooperarea regională și la nivelul UE în colectarea de date din domeniul pescuitului </t>
  </si>
  <si>
    <t xml:space="preserve">Raportul  prezintă elementele lipsă din cadrul planurilor de lucru anuale cu scopul de a sprijini operațiunile și funcționarea grupului de lucru RCG Med &amp; BS şi pentru a avansa dincolo de abordările naționale cu scopul de a obține rezultatele scontate ale unei activități regionale coordonate pentru colectarea datelor pescăreşti. </t>
  </si>
  <si>
    <t>Valorificarea complexă a bioresurselor din zona Mării Negre prin dezvoltarea si aplicarea unor biotehnologii inovatoare si emergente - INOBIOMAR</t>
  </si>
  <si>
    <t>PN; TN</t>
  </si>
  <si>
    <t>Utilizarea unor componente bioactive din surse marine cu scopul obtinerii unor preparate dermato-cosmetice.</t>
  </si>
  <si>
    <t>brevete si cereri de brevete</t>
  </si>
  <si>
    <t>Sectorul comercial farmaceutic</t>
  </si>
  <si>
    <t>1. Preparate dermato-cosmetice de tip creme pe bază de componente bioactive din surse marine și viticole şi procedeu de obţinere a acestora. 1. Preparate farmaceutice de tip trochiști mucoadezivi cu aplicații în afecțiuni bucofaringiene şi procedeu de obţinere a acestora.</t>
  </si>
  <si>
    <t>n</t>
  </si>
  <si>
    <t>TOTAL GENERAL (mii Lei)</t>
  </si>
  <si>
    <r>
      <rPr>
        <b/>
        <sz val="14"/>
        <color indexed="10"/>
        <rFont val="Trebuchet MS"/>
        <family val="2"/>
      </rPr>
      <t>NOTĂ: 
- pentru fiecare rezultat CDI valorificat se anexează o fișă de produs/tehnologie
- în cazul în care este necesară suplimentarea numărului de rânduri, vă rugăm să inserați rânduri noi deasupra rândului ”n”;
- NU lucrați cu funcția ”merge cell”</t>
    </r>
    <r>
      <rPr>
        <sz val="11"/>
        <color indexed="10"/>
        <rFont val="Trebuchet MS"/>
        <family val="2"/>
      </rPr>
      <t xml:space="preserve">
</t>
    </r>
  </si>
  <si>
    <t>[1] ex. PN - produs nou; PM - produs modernizat; TN - tehnologie nouă; TM - tehnologie modernizată -&gt; vezi corelarea cu TABEL 2</t>
  </si>
  <si>
    <t>[2] număr de articole sțiințifice asociate</t>
  </si>
  <si>
    <t>[3] număr de drepturi de proprietate intelectuală asociate (brevet invenție, model de utilitate etc.) asociate</t>
  </si>
  <si>
    <t>[4] ex. comercializare, licențiere, alte forme de exploatare a DPI, microproducție, servicii etc</t>
  </si>
  <si>
    <t>Anexa 4</t>
  </si>
  <si>
    <t xml:space="preserve">ECHIPAMENTE CU VALOARE DE INVENTAR &gt; 100.000 EUR până la data de 31 Decembrie 2022
- CORELAT CU PUNCTUL 6 DIN RAPORTUL DE ACTIVITATE - </t>
  </si>
  <si>
    <t>DENUMIREA ECHIPAMENTELOR</t>
  </si>
  <si>
    <r>
      <t>DESTINAȚIE UTILIZARE</t>
    </r>
    <r>
      <rPr>
        <b/>
        <sz val="12"/>
        <color indexed="10"/>
        <rFont val="Trebuchet MS"/>
        <family val="2"/>
      </rPr>
      <t>*</t>
    </r>
  </si>
  <si>
    <r>
      <t>DIRECȚIA DE CERCETARE</t>
    </r>
    <r>
      <rPr>
        <b/>
        <sz val="12"/>
        <color indexed="10"/>
        <rFont val="Trebuchet MS"/>
        <family val="2"/>
      </rPr>
      <t>*</t>
    </r>
  </si>
  <si>
    <t>VALOARE 
[MII LEI]</t>
  </si>
  <si>
    <t>AN ACHIZIȚIE</t>
  </si>
  <si>
    <t>GRAD DE UTILIZARE 
[%]</t>
  </si>
  <si>
    <t>GRAD DE COMPETITIVITATE</t>
  </si>
  <si>
    <r>
      <t>SURSA DE FINANȚARE</t>
    </r>
    <r>
      <rPr>
        <b/>
        <sz val="12"/>
        <color indexed="10"/>
        <rFont val="Trebuchet MS"/>
        <family val="2"/>
      </rPr>
      <t>**</t>
    </r>
  </si>
  <si>
    <t>CD</t>
  </si>
  <si>
    <t xml:space="preserve">TESTE / ANALIZE </t>
  </si>
  <si>
    <t>MICROPRODUCȚIE</t>
  </si>
  <si>
    <t>Bioeconomie</t>
  </si>
  <si>
    <t>Tehnologia informaţiei şi a comunicaţiilor, spaţiu şi securitate</t>
  </si>
  <si>
    <t>Energie, mediu şi schimbări climatice</t>
  </si>
  <si>
    <t>Eco-nanotehnologii şi materiale avansate</t>
  </si>
  <si>
    <t>Sănătate</t>
  </si>
  <si>
    <t>Patrimoniu și identitate culturală</t>
  </si>
  <si>
    <t>Tehnologii noi şi emergente</t>
  </si>
  <si>
    <t>TOTAL
din care:</t>
  </si>
  <si>
    <t>GAZ CROMATOGRAF CU SPECTROFOTOMETRU</t>
  </si>
  <si>
    <t>DA</t>
  </si>
  <si>
    <t>0 - 5 ani</t>
  </si>
  <si>
    <t>SISTEM DE CERCETARE BATIMETRICA MULTIFASCICUL</t>
  </si>
  <si>
    <t>AMBARCATIUNE RIB CU MOTOR</t>
  </si>
  <si>
    <t>6 - 10 ani</t>
  </si>
  <si>
    <t>TOTAL GENERAL (mii lei)</t>
  </si>
  <si>
    <r>
      <t>SURSA DE FINANTARE</t>
    </r>
    <r>
      <rPr>
        <sz val="10"/>
        <color indexed="10"/>
        <rFont val="Trebuchet MS"/>
        <family val="2"/>
      </rPr>
      <t>**</t>
    </r>
  </si>
  <si>
    <t>FI - FONDURI INVESTIȚII ALE MISTERULUI COORDONATOR</t>
  </si>
  <si>
    <t>NOTĂ: 
- ESTE OBLIGATORIE COMPLETAREA TUTUROR CÂMPURILOR ȘI RESPECTAREA FILTRELOR PRESETATE IN DOCUMENT;
- în cazul în care este necesară suplimentarea numărului de rânduri, vă rugăm să inserați rânduri noi deasupra rândului ”n”;
- NU lucrați cu funcția ”merge cell”;
- în cazul în care pentru același achipament s-au cheltuit fonduri din mai multe surse, vă rugăm, inserați valorile, defalcat, pe rânduri distincte</t>
  </si>
  <si>
    <t>RASPUNS INCHIS</t>
  </si>
  <si>
    <t>SURSE DE FINANȚARE</t>
  </si>
  <si>
    <t>PNCDI / PN</t>
  </si>
  <si>
    <t>FI</t>
  </si>
  <si>
    <t>SURSE ATRASE / PROPRII</t>
  </si>
  <si>
    <t>11 - 15 ani</t>
  </si>
  <si>
    <t>&gt; 15 ani</t>
  </si>
  <si>
    <t>NIVEL DE MATURITATE TEHNOLOGICĂ</t>
  </si>
  <si>
    <t>TRL 1</t>
  </si>
  <si>
    <t>DIRECȚII DE CERCETARE</t>
  </si>
  <si>
    <t>1. Bioeconomie
2. Tehnologia informaţiei şi a comunicaţiilor, spaţiu şi securitate
3. Energie, mediu şi schimbări climatice
4. Eco-nanotehnologii şi materiale avansate
5. Sănătate
6. Patrimoniu și identitate culturală
7. Tehnologii noi şi emergente</t>
  </si>
  <si>
    <t>2. Tehnologia informaţiei şi a comunicaţiilor, spaţiu şi securitate</t>
  </si>
  <si>
    <t>3. Energie, mediu şi schimbări climatice</t>
  </si>
  <si>
    <t>4. Eco-nanotehnologii şi materiale avansate</t>
  </si>
  <si>
    <t>5. Sănătate</t>
  </si>
  <si>
    <t>6. Patrimoniu și identitate culturală</t>
  </si>
  <si>
    <t>7. Tehnologii noi şi emergente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</si>
</sst>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9" x14ac:knownFonts="1">
    <font>
      <sz val="11"/>
      <color theme="1"/>
      <name val="Calibri"/>
      <family val="2"/>
      <scheme val="minor"/>
    </font>
    <font>
      <sz val="11"/>
      <color indexed="8"/>
      <name val="Calibri"/>
      <family val="2"/>
      <charset val="238"/>
    </font>
    <font>
      <b/>
      <sz val="11"/>
      <color indexed="9"/>
      <name val="Trebuchet MS"/>
      <family val="2"/>
    </font>
    <font>
      <sz val="11"/>
      <color indexed="8"/>
      <name val="Trebuchet MS"/>
      <family val="2"/>
    </font>
    <font>
      <b/>
      <sz val="11"/>
      <color indexed="8"/>
      <name val="Trebuchet MS"/>
      <family val="2"/>
    </font>
    <font>
      <b/>
      <sz val="10"/>
      <color indexed="9"/>
      <name val="Trebuchet MS"/>
      <family val="2"/>
    </font>
    <font>
      <sz val="10"/>
      <color indexed="8"/>
      <name val="Trebuchet MS"/>
      <family val="2"/>
    </font>
    <font>
      <b/>
      <sz val="10"/>
      <color indexed="8"/>
      <name val="Trebuchet MS"/>
      <family val="2"/>
    </font>
    <font>
      <b/>
      <sz val="12"/>
      <color indexed="8"/>
      <name val="Trebuchet MS"/>
      <family val="2"/>
    </font>
    <font>
      <sz val="11"/>
      <color indexed="9"/>
      <name val="Trebuchet MS"/>
      <family val="2"/>
    </font>
    <font>
      <b/>
      <sz val="9"/>
      <color indexed="9"/>
      <name val="Trebuchet MS"/>
      <family val="2"/>
    </font>
    <font>
      <u/>
      <sz val="11"/>
      <color indexed="8"/>
      <name val="Trebuchet MS"/>
      <family val="2"/>
    </font>
    <font>
      <sz val="11"/>
      <color indexed="8"/>
      <name val="Calibri"/>
      <family val="2"/>
    </font>
    <font>
      <b/>
      <sz val="11"/>
      <color indexed="8"/>
      <name val="Calibri"/>
      <family val="2"/>
      <charset val="238"/>
    </font>
    <font>
      <b/>
      <sz val="10"/>
      <color indexed="8"/>
      <name val="Trebuchet MS"/>
      <family val="2"/>
      <charset val="238"/>
    </font>
    <font>
      <b/>
      <sz val="10"/>
      <color indexed="9"/>
      <name val="Trebuchet MS"/>
      <family val="2"/>
      <charset val="238"/>
    </font>
    <font>
      <b/>
      <sz val="11"/>
      <color indexed="9"/>
      <name val="Trebuchet MS"/>
      <family val="2"/>
      <charset val="238"/>
    </font>
    <font>
      <sz val="11"/>
      <color indexed="40"/>
      <name val="Calibri"/>
      <family val="2"/>
    </font>
    <font>
      <b/>
      <sz val="11"/>
      <name val="Calibri"/>
      <family val="2"/>
      <charset val="238"/>
    </font>
    <font>
      <sz val="11"/>
      <color indexed="8"/>
      <name val="Trebuchet MS"/>
      <family val="2"/>
      <charset val="238"/>
    </font>
    <font>
      <b/>
      <sz val="12"/>
      <color indexed="8"/>
      <name val="Trebuchet MS"/>
      <family val="2"/>
      <charset val="238"/>
    </font>
    <font>
      <i/>
      <sz val="8"/>
      <color indexed="8"/>
      <name val="Trebuchet MS"/>
      <family val="2"/>
      <charset val="238"/>
    </font>
    <font>
      <u/>
      <sz val="11"/>
      <color indexed="8"/>
      <name val="Trebuchet MS"/>
      <family val="2"/>
      <charset val="238"/>
    </font>
    <font>
      <b/>
      <sz val="13"/>
      <name val="Trebuchet MS"/>
      <family val="2"/>
      <charset val="238"/>
    </font>
    <font>
      <b/>
      <i/>
      <sz val="16"/>
      <color indexed="10"/>
      <name val="Trebuchet MS"/>
      <family val="2"/>
      <charset val="238"/>
    </font>
    <font>
      <i/>
      <sz val="12"/>
      <color indexed="8"/>
      <name val="Trebuchet MS"/>
      <family val="2"/>
      <charset val="238"/>
    </font>
    <font>
      <b/>
      <i/>
      <sz val="14"/>
      <color indexed="10"/>
      <name val="Trebuchet MS"/>
      <family val="2"/>
      <charset val="238"/>
    </font>
    <font>
      <b/>
      <sz val="9"/>
      <color indexed="8"/>
      <name val="Trebuchet MS"/>
      <family val="2"/>
      <charset val="238"/>
    </font>
    <font>
      <b/>
      <strike/>
      <sz val="10"/>
      <color indexed="8"/>
      <name val="Trebuchet MS"/>
      <family val="2"/>
      <charset val="238"/>
    </font>
    <font>
      <sz val="10"/>
      <color indexed="8"/>
      <name val="Trebuchet MS"/>
      <family val="2"/>
      <charset val="238"/>
    </font>
    <font>
      <b/>
      <i/>
      <sz val="10"/>
      <color indexed="8"/>
      <name val="Trebuchet MS"/>
      <family val="2"/>
      <charset val="238"/>
    </font>
    <font>
      <sz val="8"/>
      <color indexed="8"/>
      <name val="Trebuchet MS"/>
      <family val="2"/>
      <charset val="238"/>
    </font>
    <font>
      <sz val="10"/>
      <color indexed="9"/>
      <name val="Trebuchet MS"/>
      <family val="2"/>
    </font>
    <font>
      <sz val="11"/>
      <color indexed="10"/>
      <name val="Trebuchet MS"/>
      <family val="2"/>
    </font>
    <font>
      <sz val="11"/>
      <color indexed="10"/>
      <name val="Trebuchet MS"/>
      <family val="2"/>
      <charset val="238"/>
    </font>
    <font>
      <b/>
      <sz val="11"/>
      <color indexed="10"/>
      <name val="Trebuchet MS"/>
      <family val="2"/>
    </font>
    <font>
      <sz val="10"/>
      <color indexed="10"/>
      <name val="Trebuchet MS"/>
      <family val="2"/>
    </font>
    <font>
      <b/>
      <sz val="12"/>
      <color indexed="9"/>
      <name val="Trebuchet MS"/>
      <family val="2"/>
    </font>
    <font>
      <sz val="11"/>
      <name val="Trebuchet MS"/>
      <family val="2"/>
      <charset val="238"/>
    </font>
    <font>
      <sz val="11"/>
      <color indexed="49"/>
      <name val="Trebuchet MS"/>
      <family val="2"/>
    </font>
    <font>
      <sz val="8"/>
      <color indexed="49"/>
      <name val="Trebuchet MS"/>
      <family val="2"/>
    </font>
    <font>
      <sz val="9"/>
      <color indexed="49"/>
      <name val="Trebuchet MS"/>
      <family val="2"/>
    </font>
    <font>
      <b/>
      <sz val="14"/>
      <color indexed="10"/>
      <name val="Trebuchet MS"/>
      <family val="2"/>
    </font>
    <font>
      <sz val="8"/>
      <name val="Calibri"/>
      <family val="2"/>
    </font>
    <font>
      <sz val="11"/>
      <color theme="1"/>
      <name val="Calibri"/>
      <family val="2"/>
      <scheme val="minor"/>
    </font>
    <font>
      <sz val="11"/>
      <color theme="1"/>
      <name val="Calibri"/>
      <family val="2"/>
      <charset val="238"/>
      <scheme val="minor"/>
    </font>
    <font>
      <b/>
      <sz val="12"/>
      <color theme="1"/>
      <name val="Trebuchet MS"/>
      <family val="2"/>
    </font>
    <font>
      <b/>
      <sz val="12"/>
      <color indexed="10"/>
      <name val="Trebuchet MS"/>
      <family val="2"/>
    </font>
    <font>
      <sz val="11"/>
      <color theme="1"/>
      <name val="Trebuchet MS"/>
      <family val="2"/>
      <charset val="238"/>
    </font>
    <font>
      <b/>
      <sz val="13"/>
      <color rgb="FF000000"/>
      <name val="Trebuchet MS"/>
      <family val="2"/>
    </font>
    <font>
      <b/>
      <sz val="10"/>
      <color rgb="FF000000"/>
      <name val="Trebuchet MS"/>
      <family val="2"/>
    </font>
    <font>
      <b/>
      <sz val="10"/>
      <color theme="1"/>
      <name val="Trebuchet MS"/>
      <family val="2"/>
    </font>
    <font>
      <b/>
      <sz val="11"/>
      <color indexed="9"/>
      <name val="Calibri"/>
      <family val="2"/>
      <scheme val="minor"/>
    </font>
    <font>
      <b/>
      <sz val="8"/>
      <color indexed="9"/>
      <name val="Calibri"/>
      <family val="2"/>
      <scheme val="minor"/>
    </font>
    <font>
      <b/>
      <sz val="12"/>
      <color indexed="9"/>
      <name val="Calibri"/>
      <family val="2"/>
      <scheme val="minor"/>
    </font>
    <font>
      <b/>
      <sz val="11"/>
      <color indexed="8"/>
      <name val="Calibri"/>
      <family val="2"/>
      <scheme val="minor"/>
    </font>
    <font>
      <sz val="12"/>
      <color indexed="8"/>
      <name val="Calibri"/>
      <family val="2"/>
      <scheme val="minor"/>
    </font>
    <font>
      <sz val="12"/>
      <color indexed="30"/>
      <name val="Calibri"/>
      <family val="2"/>
      <scheme val="minor"/>
    </font>
    <font>
      <sz val="12"/>
      <color theme="1"/>
      <name val="Calibri"/>
      <family val="2"/>
      <scheme val="minor"/>
    </font>
  </fonts>
  <fills count="12">
    <fill>
      <patternFill patternType="none"/>
    </fill>
    <fill>
      <patternFill patternType="gray125"/>
    </fill>
    <fill>
      <patternFill patternType="solid">
        <fgColor indexed="30"/>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31"/>
        <bgColor indexed="64"/>
      </patternFill>
    </fill>
    <fill>
      <patternFill patternType="solid">
        <fgColor indexed="13"/>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44" fillId="0" borderId="0"/>
    <xf numFmtId="0" fontId="45" fillId="0" borderId="0"/>
    <xf numFmtId="9" fontId="12" fillId="0" borderId="0" applyFont="0" applyFill="0" applyBorder="0" applyAlignment="0" applyProtection="0"/>
    <xf numFmtId="9" fontId="1" fillId="0" borderId="0" applyFont="0" applyFill="0" applyBorder="0" applyAlignment="0" applyProtection="0"/>
  </cellStyleXfs>
  <cellXfs count="419">
    <xf numFmtId="0" fontId="0" fillId="0" borderId="0" xfId="0"/>
    <xf numFmtId="0" fontId="6" fillId="0" borderId="0" xfId="0" applyFont="1" applyAlignment="1" applyProtection="1">
      <alignment horizontal="center"/>
      <protection locked="0"/>
    </xf>
    <xf numFmtId="0" fontId="6" fillId="0" borderId="0" xfId="0" applyFont="1" applyAlignment="1" applyProtection="1">
      <alignment wrapText="1"/>
      <protection locked="0"/>
    </xf>
    <xf numFmtId="0" fontId="6" fillId="0" borderId="0" xfId="0" applyFont="1" applyProtection="1">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7" fillId="0" borderId="0" xfId="0" applyFont="1" applyAlignment="1" applyProtection="1">
      <alignment horizont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vertical="center" wrapText="1"/>
      <protection locked="0"/>
    </xf>
    <xf numFmtId="1" fontId="7" fillId="0" borderId="4" xfId="0" applyNumberFormat="1" applyFont="1" applyBorder="1" applyAlignment="1" applyProtection="1">
      <alignment vertical="center"/>
      <protection locked="0"/>
    </xf>
    <xf numFmtId="1" fontId="7" fillId="0" borderId="4" xfId="0" applyNumberFormat="1" applyFont="1" applyBorder="1" applyAlignment="1" applyProtection="1">
      <alignment vertical="center" wrapText="1"/>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vertical="center" wrapText="1"/>
      <protection locked="0"/>
    </xf>
    <xf numFmtId="1" fontId="7" fillId="0" borderId="6" xfId="0" applyNumberFormat="1" applyFont="1" applyBorder="1" applyAlignment="1" applyProtection="1">
      <alignment vertical="center"/>
      <protection locked="0"/>
    </xf>
    <xf numFmtId="1" fontId="7" fillId="0" borderId="6" xfId="0" applyNumberFormat="1" applyFont="1" applyBorder="1" applyAlignment="1" applyProtection="1">
      <alignment vertical="center" wrapText="1"/>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vertical="center" wrapText="1"/>
      <protection locked="0"/>
    </xf>
    <xf numFmtId="1" fontId="7" fillId="0" borderId="8" xfId="0" applyNumberFormat="1" applyFont="1" applyBorder="1" applyAlignment="1" applyProtection="1">
      <alignment vertical="center"/>
      <protection locked="0"/>
    </xf>
    <xf numFmtId="1" fontId="7" fillId="0" borderId="8" xfId="0" applyNumberFormat="1" applyFont="1" applyBorder="1" applyAlignment="1" applyProtection="1">
      <alignment vertical="center" wrapText="1"/>
      <protection locked="0"/>
    </xf>
    <xf numFmtId="0" fontId="3" fillId="0" borderId="0" xfId="0" applyFont="1"/>
    <xf numFmtId="0" fontId="4" fillId="0" borderId="0" xfId="0" applyFont="1" applyAlignment="1" applyProtection="1">
      <alignment wrapText="1"/>
      <protection locked="0"/>
    </xf>
    <xf numFmtId="0" fontId="6" fillId="0" borderId="10" xfId="0" applyFont="1" applyBorder="1" applyAlignment="1" applyProtection="1">
      <alignment horizontal="center" vertical="center"/>
      <protection locked="0"/>
    </xf>
    <xf numFmtId="0" fontId="11" fillId="0" borderId="0" xfId="0" applyFont="1" applyAlignment="1">
      <alignment horizontal="right"/>
    </xf>
    <xf numFmtId="1" fontId="7" fillId="3" borderId="4" xfId="0" applyNumberFormat="1" applyFont="1" applyFill="1" applyBorder="1" applyAlignment="1">
      <alignment vertical="center"/>
    </xf>
    <xf numFmtId="1" fontId="7" fillId="3" borderId="6" xfId="0" applyNumberFormat="1" applyFont="1" applyFill="1" applyBorder="1" applyAlignment="1">
      <alignment vertical="center"/>
    </xf>
    <xf numFmtId="1" fontId="7" fillId="3" borderId="4" xfId="0" applyNumberFormat="1" applyFont="1" applyFill="1" applyBorder="1" applyAlignment="1">
      <alignment vertical="center" wrapText="1"/>
    </xf>
    <xf numFmtId="1" fontId="7" fillId="3" borderId="6" xfId="0" applyNumberFormat="1" applyFont="1" applyFill="1" applyBorder="1" applyAlignment="1">
      <alignment vertical="center" wrapText="1"/>
    </xf>
    <xf numFmtId="1" fontId="7" fillId="3" borderId="11" xfId="0" applyNumberFormat="1" applyFont="1" applyFill="1" applyBorder="1" applyAlignment="1">
      <alignment vertical="center"/>
    </xf>
    <xf numFmtId="1" fontId="7" fillId="3" borderId="12" xfId="0" applyNumberFormat="1" applyFont="1" applyFill="1" applyBorder="1" applyAlignment="1">
      <alignment vertical="center"/>
    </xf>
    <xf numFmtId="1" fontId="7" fillId="3" borderId="13" xfId="0" applyNumberFormat="1" applyFont="1" applyFill="1" applyBorder="1" applyAlignment="1">
      <alignment vertical="center"/>
    </xf>
    <xf numFmtId="1" fontId="7" fillId="3" borderId="8" xfId="0" applyNumberFormat="1" applyFont="1" applyFill="1" applyBorder="1" applyAlignment="1">
      <alignment vertical="center"/>
    </xf>
    <xf numFmtId="1" fontId="7" fillId="3" borderId="8" xfId="0" applyNumberFormat="1" applyFont="1" applyFill="1" applyBorder="1" applyAlignment="1">
      <alignment vertical="center" wrapText="1"/>
    </xf>
    <xf numFmtId="0" fontId="14" fillId="0" borderId="0" xfId="0" applyFont="1" applyAlignment="1" applyProtection="1">
      <alignment horizontal="center" vertical="center"/>
      <protection locked="0"/>
    </xf>
    <xf numFmtId="0" fontId="14" fillId="0" borderId="0" xfId="0" applyFont="1" applyProtection="1">
      <protection locked="0"/>
    </xf>
    <xf numFmtId="0" fontId="44" fillId="0" borderId="0" xfId="1"/>
    <xf numFmtId="0" fontId="44" fillId="4" borderId="0" xfId="1" applyFill="1"/>
    <xf numFmtId="0" fontId="6" fillId="4" borderId="0" xfId="0" applyFont="1" applyFill="1" applyAlignment="1" applyProtection="1">
      <alignment wrapText="1"/>
      <protection locked="0"/>
    </xf>
    <xf numFmtId="0" fontId="13" fillId="0" borderId="0" xfId="0" applyFont="1"/>
    <xf numFmtId="0" fontId="17" fillId="0" borderId="0" xfId="1" applyFont="1"/>
    <xf numFmtId="0" fontId="17" fillId="0" borderId="0" xfId="0" applyFont="1"/>
    <xf numFmtId="0" fontId="18" fillId="0" borderId="0" xfId="1" applyFont="1"/>
    <xf numFmtId="0" fontId="19" fillId="0" borderId="0" xfId="0" applyFont="1"/>
    <xf numFmtId="0" fontId="19" fillId="0" borderId="0" xfId="0" applyFont="1" applyAlignment="1">
      <alignment horizontal="center"/>
    </xf>
    <xf numFmtId="0" fontId="21" fillId="0" borderId="0" xfId="0" applyFont="1" applyAlignment="1">
      <alignment wrapText="1"/>
    </xf>
    <xf numFmtId="0" fontId="15"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0" fontId="6" fillId="5" borderId="0" xfId="0" applyFont="1" applyFill="1" applyAlignment="1" applyProtection="1">
      <alignment horizontal="center" wrapText="1"/>
      <protection locked="0"/>
    </xf>
    <xf numFmtId="0" fontId="44" fillId="0" borderId="0" xfId="1" applyProtection="1">
      <protection locked="0"/>
    </xf>
    <xf numFmtId="0" fontId="15" fillId="2" borderId="13" xfId="0" applyFont="1" applyFill="1" applyBorder="1" applyAlignment="1" applyProtection="1">
      <alignment horizontal="center" vertical="center" wrapText="1"/>
      <protection locked="0"/>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pplyProtection="1">
      <alignment vertical="center" wrapText="1"/>
      <protection locked="0"/>
    </xf>
    <xf numFmtId="0" fontId="19" fillId="0" borderId="0" xfId="2" applyFont="1" applyProtection="1">
      <protection locked="0"/>
    </xf>
    <xf numFmtId="0" fontId="19" fillId="0" borderId="0" xfId="2" applyFont="1" applyAlignment="1">
      <alignment horizontal="left"/>
    </xf>
    <xf numFmtId="0" fontId="19" fillId="0" borderId="0" xfId="2" applyFont="1"/>
    <xf numFmtId="1" fontId="19" fillId="0" borderId="0" xfId="4" applyNumberFormat="1" applyFont="1" applyProtection="1"/>
    <xf numFmtId="0" fontId="19" fillId="0" borderId="0" xfId="2" applyFont="1" applyAlignment="1">
      <alignment horizontal="right"/>
    </xf>
    <xf numFmtId="0" fontId="24" fillId="0" borderId="0" xfId="2" applyFont="1"/>
    <xf numFmtId="1" fontId="25" fillId="0" borderId="0" xfId="4" applyNumberFormat="1" applyFont="1" applyProtection="1"/>
    <xf numFmtId="0" fontId="26" fillId="0" borderId="0" xfId="2" applyFont="1"/>
    <xf numFmtId="0" fontId="14" fillId="3" borderId="1" xfId="2" applyFont="1" applyFill="1" applyBorder="1" applyAlignment="1">
      <alignment horizontal="center" vertical="center" wrapText="1"/>
    </xf>
    <xf numFmtId="0" fontId="14" fillId="3" borderId="1" xfId="2" applyFont="1" applyFill="1" applyBorder="1" applyAlignment="1">
      <alignment horizontal="center" vertical="center"/>
    </xf>
    <xf numFmtId="1" fontId="14" fillId="3" borderId="1" xfId="4" applyNumberFormat="1" applyFont="1" applyFill="1" applyBorder="1" applyAlignment="1" applyProtection="1">
      <alignment horizontal="center" vertical="center"/>
    </xf>
    <xf numFmtId="0" fontId="28" fillId="3" borderId="1" xfId="2" applyFont="1" applyFill="1" applyBorder="1" applyAlignment="1">
      <alignment horizontal="center" vertical="center" wrapText="1"/>
    </xf>
    <xf numFmtId="0" fontId="14" fillId="3" borderId="19"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29" fillId="3" borderId="27" xfId="2" applyFont="1" applyFill="1" applyBorder="1" applyAlignment="1">
      <alignment horizontal="left" wrapText="1" readingOrder="1"/>
    </xf>
    <xf numFmtId="0" fontId="14" fillId="6" borderId="25" xfId="2" applyFont="1" applyFill="1" applyBorder="1" applyAlignment="1">
      <alignment horizontal="left" vertical="center"/>
    </xf>
    <xf numFmtId="1" fontId="14" fillId="6" borderId="23" xfId="2" applyNumberFormat="1" applyFont="1" applyFill="1" applyBorder="1" applyAlignment="1">
      <alignment horizontal="center" vertical="center"/>
    </xf>
    <xf numFmtId="1" fontId="14" fillId="6" borderId="23" xfId="4" applyNumberFormat="1" applyFont="1" applyFill="1" applyBorder="1" applyAlignment="1" applyProtection="1">
      <alignment horizontal="center" vertical="center"/>
    </xf>
    <xf numFmtId="0" fontId="30" fillId="6" borderId="24" xfId="2" applyFont="1" applyFill="1" applyBorder="1" applyAlignment="1">
      <alignment horizontal="justify" vertical="justify" wrapText="1"/>
    </xf>
    <xf numFmtId="0" fontId="14" fillId="7" borderId="21" xfId="2" applyFont="1" applyFill="1" applyBorder="1" applyAlignment="1">
      <alignment horizontal="left" wrapText="1"/>
    </xf>
    <xf numFmtId="1" fontId="14" fillId="7" borderId="22" xfId="2" applyNumberFormat="1" applyFont="1" applyFill="1" applyBorder="1" applyAlignment="1">
      <alignment horizontal="center" vertical="center"/>
    </xf>
    <xf numFmtId="1" fontId="14" fillId="6" borderId="22" xfId="4" applyNumberFormat="1" applyFont="1" applyFill="1" applyBorder="1" applyAlignment="1" applyProtection="1">
      <alignment horizontal="center" vertical="center"/>
    </xf>
    <xf numFmtId="1" fontId="14" fillId="7" borderId="28" xfId="2" applyNumberFormat="1" applyFont="1" applyFill="1" applyBorder="1" applyAlignment="1">
      <alignment horizontal="center" vertical="center"/>
    </xf>
    <xf numFmtId="0" fontId="19" fillId="8" borderId="6" xfId="2" applyFont="1" applyFill="1" applyBorder="1" applyAlignment="1" applyProtection="1">
      <alignment horizontal="left" vertical="center"/>
      <protection locked="0"/>
    </xf>
    <xf numFmtId="0" fontId="19" fillId="8" borderId="6" xfId="2" applyFont="1" applyFill="1" applyBorder="1" applyAlignment="1" applyProtection="1">
      <alignment horizontal="center" vertical="center"/>
      <protection locked="0"/>
    </xf>
    <xf numFmtId="0" fontId="29" fillId="0" borderId="16" xfId="2" applyFont="1" applyBorder="1" applyAlignment="1" applyProtection="1">
      <alignment horizontal="right" vertical="center"/>
      <protection locked="0"/>
    </xf>
    <xf numFmtId="1" fontId="29" fillId="0" borderId="17" xfId="2" applyNumberFormat="1" applyFont="1" applyBorder="1" applyProtection="1">
      <protection locked="0"/>
    </xf>
    <xf numFmtId="1" fontId="29" fillId="0" borderId="17" xfId="2" applyNumberFormat="1" applyFont="1" applyBorder="1"/>
    <xf numFmtId="1" fontId="29" fillId="0" borderId="29" xfId="2" applyNumberFormat="1" applyFont="1" applyBorder="1"/>
    <xf numFmtId="0" fontId="31" fillId="0" borderId="6" xfId="2" applyFont="1" applyBorder="1" applyAlignment="1" applyProtection="1">
      <alignment horizontal="left" vertical="center"/>
      <protection locked="0"/>
    </xf>
    <xf numFmtId="0" fontId="29" fillId="0" borderId="5" xfId="2" applyFont="1" applyBorder="1" applyAlignment="1" applyProtection="1">
      <alignment horizontal="right"/>
      <protection locked="0"/>
    </xf>
    <xf numFmtId="1" fontId="29" fillId="0" borderId="6" xfId="2" applyNumberFormat="1" applyFont="1" applyBorder="1" applyProtection="1">
      <protection locked="0"/>
    </xf>
    <xf numFmtId="1" fontId="29" fillId="0" borderId="4" xfId="2" applyNumberFormat="1" applyFont="1" applyBorder="1"/>
    <xf numFmtId="1" fontId="29" fillId="0" borderId="30" xfId="2" applyNumberFormat="1" applyFont="1" applyBorder="1"/>
    <xf numFmtId="0" fontId="29" fillId="0" borderId="9" xfId="2" applyFont="1" applyBorder="1" applyAlignment="1" applyProtection="1">
      <alignment horizontal="right"/>
      <protection locked="0"/>
    </xf>
    <xf numFmtId="1" fontId="29" fillId="0" borderId="1" xfId="2" applyNumberFormat="1" applyFont="1" applyBorder="1" applyProtection="1">
      <protection locked="0"/>
    </xf>
    <xf numFmtId="1" fontId="29" fillId="0" borderId="19" xfId="2" applyNumberFormat="1" applyFont="1" applyBorder="1"/>
    <xf numFmtId="1" fontId="29" fillId="0" borderId="26" xfId="2" applyNumberFormat="1" applyFont="1" applyBorder="1"/>
    <xf numFmtId="0" fontId="14" fillId="9" borderId="21" xfId="2" applyFont="1" applyFill="1" applyBorder="1" applyAlignment="1">
      <alignment horizontal="left" vertical="center" wrapText="1"/>
    </xf>
    <xf numFmtId="1" fontId="14" fillId="9" borderId="22" xfId="2" applyNumberFormat="1" applyFont="1" applyFill="1" applyBorder="1" applyAlignment="1">
      <alignment horizontal="center" vertical="center"/>
    </xf>
    <xf numFmtId="1" fontId="14" fillId="9" borderId="28" xfId="2" applyNumberFormat="1" applyFont="1" applyFill="1" applyBorder="1" applyAlignment="1">
      <alignment horizontal="center" vertical="center"/>
    </xf>
    <xf numFmtId="0" fontId="31" fillId="0" borderId="6" xfId="2" applyFont="1" applyBorder="1" applyAlignment="1" applyProtection="1">
      <alignment horizontal="left" vertical="center" wrapText="1"/>
      <protection locked="0"/>
    </xf>
    <xf numFmtId="0" fontId="29" fillId="0" borderId="16" xfId="2" applyFont="1" applyBorder="1" applyAlignment="1" applyProtection="1">
      <alignment horizontal="right"/>
      <protection locked="0"/>
    </xf>
    <xf numFmtId="0" fontId="14" fillId="10" borderId="25" xfId="2" applyFont="1" applyFill="1" applyBorder="1" applyAlignment="1">
      <alignment horizontal="left" vertical="center" wrapText="1"/>
    </xf>
    <xf numFmtId="1" fontId="14" fillId="10" borderId="23" xfId="2" applyNumberFormat="1" applyFont="1" applyFill="1" applyBorder="1" applyAlignment="1">
      <alignment horizontal="center" vertical="center"/>
    </xf>
    <xf numFmtId="1" fontId="14" fillId="10" borderId="31" xfId="2" applyNumberFormat="1" applyFont="1" applyFill="1" applyBorder="1" applyAlignment="1">
      <alignment horizontal="center" vertical="center"/>
    </xf>
    <xf numFmtId="0" fontId="29" fillId="0" borderId="3" xfId="2" applyFont="1" applyBorder="1" applyAlignment="1" applyProtection="1">
      <alignment horizontal="right"/>
      <protection locked="0"/>
    </xf>
    <xf numFmtId="1" fontId="29" fillId="0" borderId="4" xfId="2" applyNumberFormat="1" applyFont="1" applyBorder="1" applyProtection="1">
      <protection locked="0"/>
    </xf>
    <xf numFmtId="1" fontId="14" fillId="6" borderId="19" xfId="4" applyNumberFormat="1" applyFont="1" applyFill="1" applyBorder="1" applyAlignment="1" applyProtection="1">
      <alignment horizontal="center" vertical="center"/>
    </xf>
    <xf numFmtId="0" fontId="14" fillId="4" borderId="21" xfId="2" applyFont="1" applyFill="1" applyBorder="1" applyAlignment="1">
      <alignment horizontal="left" vertical="center" wrapText="1"/>
    </xf>
    <xf numFmtId="1" fontId="14" fillId="4" borderId="22" xfId="2" applyNumberFormat="1" applyFont="1" applyFill="1" applyBorder="1" applyAlignment="1">
      <alignment horizontal="center" vertical="center"/>
    </xf>
    <xf numFmtId="1" fontId="14" fillId="4" borderId="28" xfId="2" applyNumberFormat="1" applyFont="1" applyFill="1" applyBorder="1" applyAlignment="1">
      <alignment horizontal="center" vertical="center"/>
    </xf>
    <xf numFmtId="0" fontId="19" fillId="0" borderId="0" xfId="2" applyFont="1" applyAlignment="1" applyProtection="1">
      <alignment horizontal="left"/>
      <protection locked="0"/>
    </xf>
    <xf numFmtId="1" fontId="19" fillId="0" borderId="0" xfId="4" applyNumberFormat="1" applyFont="1" applyProtection="1">
      <protection locked="0"/>
    </xf>
    <xf numFmtId="0" fontId="34" fillId="0" borderId="0" xfId="0" applyFont="1" applyAlignment="1">
      <alignment wrapText="1"/>
    </xf>
    <xf numFmtId="0" fontId="6" fillId="4" borderId="0" xfId="0" applyFont="1" applyFill="1" applyAlignment="1" applyProtection="1">
      <alignment vertical="top" wrapText="1"/>
      <protection locked="0"/>
    </xf>
    <xf numFmtId="1" fontId="14" fillId="6" borderId="24" xfId="2" applyNumberFormat="1" applyFont="1" applyFill="1" applyBorder="1" applyAlignment="1">
      <alignment horizontal="center" vertical="center"/>
    </xf>
    <xf numFmtId="0" fontId="19" fillId="0" borderId="0" xfId="0" applyFont="1" applyAlignment="1" applyProtection="1">
      <alignment horizontal="center"/>
      <protection locked="0"/>
    </xf>
    <xf numFmtId="1" fontId="29" fillId="0" borderId="6" xfId="2" applyNumberFormat="1" applyFont="1" applyBorder="1"/>
    <xf numFmtId="1" fontId="29" fillId="0" borderId="1" xfId="2" applyNumberFormat="1" applyFont="1" applyBorder="1"/>
    <xf numFmtId="1" fontId="7" fillId="0" borderId="4" xfId="0" applyNumberFormat="1" applyFont="1" applyBorder="1" applyAlignment="1">
      <alignment horizontal="center" vertical="center" wrapText="1"/>
    </xf>
    <xf numFmtId="1" fontId="7" fillId="0" borderId="6" xfId="0" applyNumberFormat="1" applyFont="1" applyBorder="1" applyAlignment="1">
      <alignment horizontal="center" vertical="center" wrapText="1"/>
    </xf>
    <xf numFmtId="1" fontId="7" fillId="0" borderId="8" xfId="0" applyNumberFormat="1" applyFont="1" applyBorder="1" applyAlignment="1">
      <alignment horizontal="center" vertical="center" wrapText="1"/>
    </xf>
    <xf numFmtId="1" fontId="6" fillId="0" borderId="23" xfId="0" applyNumberFormat="1" applyFont="1" applyBorder="1" applyAlignment="1" applyProtection="1">
      <alignment vertical="center" wrapText="1"/>
      <protection locked="0"/>
    </xf>
    <xf numFmtId="1" fontId="6" fillId="0" borderId="32" xfId="0" applyNumberFormat="1" applyFont="1" applyBorder="1" applyAlignment="1">
      <alignment vertical="center" wrapText="1"/>
    </xf>
    <xf numFmtId="1" fontId="6" fillId="0" borderId="1" xfId="0" applyNumberFormat="1" applyFont="1" applyBorder="1" applyAlignment="1" applyProtection="1">
      <alignment vertical="center"/>
      <protection locked="0"/>
    </xf>
    <xf numFmtId="1" fontId="6" fillId="0" borderId="2" xfId="0" applyNumberFormat="1" applyFont="1" applyBorder="1" applyAlignment="1" applyProtection="1">
      <alignment vertical="center"/>
      <protection locked="0"/>
    </xf>
    <xf numFmtId="0" fontId="19" fillId="0" borderId="0" xfId="0" applyFont="1" applyProtection="1">
      <protection locked="0"/>
    </xf>
    <xf numFmtId="0" fontId="19" fillId="3" borderId="9" xfId="0" applyFont="1" applyFill="1" applyBorder="1" applyAlignment="1" applyProtection="1">
      <alignment horizontal="right"/>
      <protection locked="0"/>
    </xf>
    <xf numFmtId="0" fontId="19" fillId="3" borderId="1" xfId="0" applyFont="1" applyFill="1" applyBorder="1" applyAlignment="1" applyProtection="1">
      <alignment horizontal="center"/>
      <protection locked="0"/>
    </xf>
    <xf numFmtId="0" fontId="38" fillId="3" borderId="1" xfId="0" applyFont="1" applyFill="1" applyBorder="1" applyAlignment="1" applyProtection="1">
      <alignment horizontal="center"/>
      <protection locked="0"/>
    </xf>
    <xf numFmtId="0" fontId="19" fillId="3" borderId="2" xfId="0" applyFont="1" applyFill="1" applyBorder="1" applyProtection="1">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vertical="center" wrapText="1"/>
      <protection locked="0"/>
    </xf>
    <xf numFmtId="0" fontId="19" fillId="0" borderId="11" xfId="0" applyFont="1" applyBorder="1" applyAlignment="1" applyProtection="1">
      <alignment wrapText="1"/>
      <protection locked="0"/>
    </xf>
    <xf numFmtId="0" fontId="19" fillId="0" borderId="3" xfId="0" quotePrefix="1" applyFont="1" applyBorder="1" applyAlignment="1" applyProtection="1">
      <alignment horizontal="center" vertical="center"/>
      <protection locked="0"/>
    </xf>
    <xf numFmtId="0" fontId="38" fillId="0" borderId="4" xfId="0" applyFont="1" applyBorder="1" applyAlignment="1" applyProtection="1">
      <alignment vertical="center" wrapText="1"/>
      <protection locked="0"/>
    </xf>
    <xf numFmtId="0" fontId="19" fillId="0" borderId="12" xfId="0" applyFont="1" applyBorder="1" applyAlignment="1" applyProtection="1">
      <alignment wrapText="1"/>
      <protection locked="0"/>
    </xf>
    <xf numFmtId="0" fontId="19" fillId="0" borderId="6" xfId="0" applyFont="1" applyBorder="1" applyAlignment="1" applyProtection="1">
      <alignment horizontal="left" vertical="center" wrapText="1"/>
      <protection locked="0"/>
    </xf>
    <xf numFmtId="0" fontId="19" fillId="0" borderId="6" xfId="0" applyFont="1" applyBorder="1" applyAlignment="1" applyProtection="1">
      <alignment wrapText="1"/>
      <protection locked="0"/>
    </xf>
    <xf numFmtId="0" fontId="19" fillId="0" borderId="5" xfId="0" applyFont="1" applyBorder="1" applyAlignment="1" applyProtection="1">
      <alignment horizontal="center" vertical="center"/>
      <protection locked="0"/>
    </xf>
    <xf numFmtId="0" fontId="19" fillId="0" borderId="5" xfId="0" quotePrefix="1" applyFont="1" applyBorder="1" applyAlignment="1" applyProtection="1">
      <alignment horizontal="center" vertical="center"/>
      <protection locked="0"/>
    </xf>
    <xf numFmtId="0" fontId="19" fillId="0" borderId="8" xfId="0" applyFont="1" applyBorder="1" applyAlignment="1" applyProtection="1">
      <alignment horizontal="left" vertical="center" wrapText="1"/>
      <protection locked="0"/>
    </xf>
    <xf numFmtId="0" fontId="19" fillId="11" borderId="6" xfId="0" applyFont="1" applyFill="1" applyBorder="1" applyAlignment="1" applyProtection="1">
      <alignment wrapText="1"/>
      <protection locked="0"/>
    </xf>
    <xf numFmtId="0" fontId="19" fillId="0" borderId="7" xfId="0" applyFont="1" applyBorder="1" applyAlignment="1" applyProtection="1">
      <alignment horizontal="center" vertical="center"/>
      <protection locked="0"/>
    </xf>
    <xf numFmtId="0" fontId="19" fillId="11" borderId="8" xfId="0" applyFont="1" applyFill="1" applyBorder="1" applyAlignment="1" applyProtection="1">
      <alignment wrapText="1"/>
      <protection locked="0"/>
    </xf>
    <xf numFmtId="0" fontId="19" fillId="0" borderId="13" xfId="0" applyFont="1" applyBorder="1" applyAlignment="1" applyProtection="1">
      <alignment wrapText="1"/>
      <protection locked="0"/>
    </xf>
    <xf numFmtId="0" fontId="38" fillId="3" borderId="2" xfId="0" applyFont="1" applyFill="1" applyBorder="1" applyProtection="1">
      <protection locked="0"/>
    </xf>
    <xf numFmtId="0" fontId="19" fillId="11" borderId="3" xfId="0" applyFont="1" applyFill="1" applyBorder="1" applyAlignment="1" applyProtection="1">
      <alignment horizontal="center" vertical="center"/>
      <protection locked="0"/>
    </xf>
    <xf numFmtId="0" fontId="19" fillId="11" borderId="4" xfId="0" applyFont="1" applyFill="1" applyBorder="1" applyAlignment="1" applyProtection="1">
      <alignment wrapText="1"/>
      <protection locked="0"/>
    </xf>
    <xf numFmtId="0" fontId="19" fillId="0" borderId="11" xfId="0" applyFont="1" applyBorder="1" applyProtection="1">
      <protection locked="0"/>
    </xf>
    <xf numFmtId="0" fontId="19" fillId="11" borderId="7" xfId="0" quotePrefix="1" applyFont="1" applyFill="1" applyBorder="1" applyAlignment="1" applyProtection="1">
      <alignment horizontal="center" vertical="center"/>
      <protection locked="0"/>
    </xf>
    <xf numFmtId="0" fontId="19" fillId="0" borderId="13" xfId="0" applyFont="1" applyBorder="1" applyProtection="1">
      <protection locked="0"/>
    </xf>
    <xf numFmtId="0" fontId="19" fillId="0" borderId="4" xfId="0" applyFont="1" applyBorder="1" applyAlignment="1" applyProtection="1">
      <alignment wrapText="1"/>
      <protection locked="0"/>
    </xf>
    <xf numFmtId="0" fontId="19" fillId="0" borderId="12" xfId="0" applyFont="1" applyBorder="1" applyProtection="1">
      <protection locked="0"/>
    </xf>
    <xf numFmtId="0" fontId="19" fillId="11" borderId="7" xfId="0" applyFont="1" applyFill="1" applyBorder="1" applyAlignment="1" applyProtection="1">
      <alignment horizontal="center" vertical="center"/>
      <protection locked="0"/>
    </xf>
    <xf numFmtId="0" fontId="19" fillId="11" borderId="5" xfId="0" applyFont="1" applyFill="1" applyBorder="1" applyAlignment="1" applyProtection="1">
      <alignment horizontal="center" vertical="center"/>
      <protection locked="0"/>
    </xf>
    <xf numFmtId="0" fontId="19" fillId="3" borderId="7" xfId="0" applyFont="1" applyFill="1" applyBorder="1" applyAlignment="1" applyProtection="1">
      <alignment horizontal="right"/>
      <protection locked="0"/>
    </xf>
    <xf numFmtId="0" fontId="19" fillId="3" borderId="8" xfId="0" applyFont="1" applyFill="1" applyBorder="1" applyAlignment="1" applyProtection="1">
      <alignment horizontal="center"/>
      <protection locked="0"/>
    </xf>
    <xf numFmtId="0" fontId="38" fillId="3" borderId="13" xfId="0" applyFont="1" applyFill="1" applyBorder="1" applyProtection="1">
      <protection locked="0"/>
    </xf>
    <xf numFmtId="0" fontId="19" fillId="11" borderId="16" xfId="0" applyFont="1" applyFill="1" applyBorder="1" applyAlignment="1" applyProtection="1">
      <alignment horizontal="center" vertical="center"/>
      <protection locked="0"/>
    </xf>
    <xf numFmtId="0" fontId="19" fillId="11" borderId="17" xfId="0" applyFont="1" applyFill="1" applyBorder="1" applyAlignment="1" applyProtection="1">
      <alignment wrapText="1"/>
      <protection locked="0"/>
    </xf>
    <xf numFmtId="0" fontId="19" fillId="0" borderId="18" xfId="0" applyFont="1" applyBorder="1" applyProtection="1">
      <protection locked="0"/>
    </xf>
    <xf numFmtId="16" fontId="19" fillId="11" borderId="5" xfId="0" quotePrefix="1" applyNumberFormat="1" applyFont="1" applyFill="1" applyBorder="1" applyAlignment="1" applyProtection="1">
      <alignment horizontal="center" vertical="center"/>
      <protection locked="0"/>
    </xf>
    <xf numFmtId="1" fontId="19" fillId="0" borderId="6" xfId="0" applyNumberFormat="1" applyFont="1" applyBorder="1" applyAlignment="1" applyProtection="1">
      <alignment horizontal="center"/>
      <protection locked="0"/>
    </xf>
    <xf numFmtId="0" fontId="19" fillId="11" borderId="33" xfId="0" quotePrefix="1" applyFont="1" applyFill="1" applyBorder="1" applyAlignment="1" applyProtection="1">
      <alignment horizontal="center" vertical="center"/>
      <protection locked="0"/>
    </xf>
    <xf numFmtId="0" fontId="19" fillId="11" borderId="19" xfId="0" applyFont="1" applyFill="1" applyBorder="1" applyAlignment="1" applyProtection="1">
      <alignment wrapText="1"/>
      <protection locked="0"/>
    </xf>
    <xf numFmtId="1" fontId="19" fillId="0" borderId="1" xfId="0" applyNumberFormat="1" applyFont="1" applyBorder="1" applyAlignment="1" applyProtection="1">
      <alignment horizontal="center"/>
      <protection locked="0"/>
    </xf>
    <xf numFmtId="0" fontId="19" fillId="0" borderId="2" xfId="0" applyFont="1" applyBorder="1" applyProtection="1">
      <protection locked="0"/>
    </xf>
    <xf numFmtId="4" fontId="19" fillId="0" borderId="4" xfId="0" applyNumberFormat="1" applyFont="1" applyBorder="1" applyAlignment="1" applyProtection="1">
      <alignment horizontal="center"/>
      <protection locked="0"/>
    </xf>
    <xf numFmtId="4" fontId="19" fillId="0" borderId="8" xfId="0" applyNumberFormat="1" applyFont="1" applyBorder="1" applyAlignment="1" applyProtection="1">
      <alignment horizontal="center"/>
      <protection locked="0"/>
    </xf>
    <xf numFmtId="4" fontId="19" fillId="0" borderId="6" xfId="0" applyNumberFormat="1" applyFont="1" applyBorder="1" applyAlignment="1" applyProtection="1">
      <alignment horizontal="center"/>
      <protection locked="0"/>
    </xf>
    <xf numFmtId="4" fontId="19" fillId="0" borderId="17" xfId="0" applyNumberFormat="1" applyFont="1" applyBorder="1" applyAlignment="1" applyProtection="1">
      <alignment horizontal="center"/>
      <protection locked="0"/>
    </xf>
    <xf numFmtId="4" fontId="19" fillId="0" borderId="4" xfId="0" applyNumberFormat="1" applyFont="1" applyBorder="1" applyAlignment="1" applyProtection="1">
      <alignment horizontal="center" wrapText="1"/>
      <protection locked="0"/>
    </xf>
    <xf numFmtId="4" fontId="19" fillId="0" borderId="6" xfId="0" applyNumberFormat="1" applyFont="1" applyBorder="1" applyAlignment="1" applyProtection="1">
      <alignment horizontal="center" wrapText="1"/>
      <protection locked="0"/>
    </xf>
    <xf numFmtId="4" fontId="9" fillId="2" borderId="27" xfId="0" applyNumberFormat="1" applyFont="1" applyFill="1" applyBorder="1"/>
    <xf numFmtId="0" fontId="3" fillId="0" borderId="0" xfId="0" applyFont="1" applyProtection="1">
      <protection locked="0"/>
    </xf>
    <xf numFmtId="1" fontId="14" fillId="10" borderId="23" xfId="2" applyNumberFormat="1" applyFont="1" applyFill="1" applyBorder="1" applyAlignment="1" applyProtection="1">
      <alignment horizontal="center" vertical="center"/>
      <protection locked="0"/>
    </xf>
    <xf numFmtId="1" fontId="29" fillId="0" borderId="8" xfId="2" applyNumberFormat="1" applyFont="1" applyBorder="1" applyProtection="1">
      <protection locked="0"/>
    </xf>
    <xf numFmtId="0" fontId="10" fillId="2" borderId="35" xfId="0" applyFont="1" applyFill="1" applyBorder="1" applyAlignment="1" applyProtection="1">
      <alignment horizontal="center" vertical="center" wrapText="1"/>
      <protection locked="0"/>
    </xf>
    <xf numFmtId="1" fontId="7" fillId="3" borderId="30" xfId="0" applyNumberFormat="1" applyFont="1" applyFill="1" applyBorder="1" applyAlignment="1">
      <alignment vertical="center"/>
    </xf>
    <xf numFmtId="1" fontId="7" fillId="3" borderId="36" xfId="0" applyNumberFormat="1" applyFont="1" applyFill="1" applyBorder="1" applyAlignment="1">
      <alignment vertical="center"/>
    </xf>
    <xf numFmtId="1" fontId="7" fillId="3" borderId="37" xfId="0" applyNumberFormat="1" applyFont="1" applyFill="1" applyBorder="1" applyAlignment="1">
      <alignment vertical="center"/>
    </xf>
    <xf numFmtId="0" fontId="10" fillId="2" borderId="9" xfId="0" applyFont="1" applyFill="1" applyBorder="1" applyAlignment="1" applyProtection="1">
      <alignment horizontal="center" vertical="center" wrapText="1"/>
      <protection locked="0"/>
    </xf>
    <xf numFmtId="1" fontId="7" fillId="0" borderId="3" xfId="0" applyNumberFormat="1" applyFont="1" applyBorder="1" applyAlignment="1">
      <alignment vertical="center" wrapText="1"/>
    </xf>
    <xf numFmtId="1" fontId="7" fillId="0" borderId="33" xfId="0" applyNumberFormat="1" applyFont="1" applyBorder="1" applyAlignment="1">
      <alignment vertical="center" wrapText="1"/>
    </xf>
    <xf numFmtId="1" fontId="7" fillId="3" borderId="1" xfId="0" applyNumberFormat="1" applyFont="1" applyFill="1" applyBorder="1" applyAlignment="1">
      <alignment vertical="center"/>
    </xf>
    <xf numFmtId="1" fontId="7" fillId="0" borderId="1" xfId="0" applyNumberFormat="1" applyFont="1" applyBorder="1" applyAlignment="1" applyProtection="1">
      <alignment vertical="center" wrapText="1"/>
      <protection locked="0"/>
    </xf>
    <xf numFmtId="1" fontId="7" fillId="3" borderId="1" xfId="0" applyNumberFormat="1" applyFont="1" applyFill="1" applyBorder="1" applyAlignment="1">
      <alignment vertical="center" wrapText="1"/>
    </xf>
    <xf numFmtId="1" fontId="7" fillId="0" borderId="1" xfId="0" applyNumberFormat="1" applyFont="1" applyBorder="1" applyAlignment="1" applyProtection="1">
      <alignment vertical="center"/>
      <protection locked="0"/>
    </xf>
    <xf numFmtId="1" fontId="7" fillId="3" borderId="2" xfId="0" applyNumberFormat="1" applyFont="1" applyFill="1" applyBorder="1" applyAlignment="1">
      <alignment vertical="center"/>
    </xf>
    <xf numFmtId="1" fontId="7" fillId="3" borderId="27" xfId="0" applyNumberFormat="1" applyFont="1" applyFill="1" applyBorder="1" applyAlignment="1">
      <alignment vertical="center"/>
    </xf>
    <xf numFmtId="1" fontId="9" fillId="2" borderId="23" xfId="0" applyNumberFormat="1" applyFont="1" applyFill="1" applyBorder="1" applyProtection="1">
      <protection locked="0"/>
    </xf>
    <xf numFmtId="1" fontId="5" fillId="2" borderId="23" xfId="0" applyNumberFormat="1" applyFont="1" applyFill="1" applyBorder="1" applyAlignment="1" applyProtection="1">
      <alignment vertical="center"/>
      <protection locked="0"/>
    </xf>
    <xf numFmtId="1" fontId="5" fillId="2" borderId="23" xfId="0" applyNumberFormat="1" applyFont="1" applyFill="1" applyBorder="1" applyAlignment="1" applyProtection="1">
      <alignment vertical="center" wrapText="1"/>
      <protection locked="0"/>
    </xf>
    <xf numFmtId="164" fontId="7" fillId="0" borderId="6" xfId="0" applyNumberFormat="1" applyFont="1" applyBorder="1" applyAlignment="1">
      <alignment horizontal="center" vertical="center" wrapText="1"/>
    </xf>
    <xf numFmtId="164" fontId="7" fillId="0" borderId="6" xfId="0" applyNumberFormat="1" applyFont="1" applyBorder="1" applyAlignment="1" applyProtection="1">
      <alignment vertical="center" wrapText="1"/>
      <protection locked="0"/>
    </xf>
    <xf numFmtId="164" fontId="7" fillId="0" borderId="3" xfId="0" applyNumberFormat="1" applyFont="1" applyBorder="1" applyAlignment="1">
      <alignment vertical="center" wrapText="1"/>
    </xf>
    <xf numFmtId="164" fontId="7" fillId="0" borderId="6" xfId="0" applyNumberFormat="1" applyFont="1" applyBorder="1" applyAlignment="1" applyProtection="1">
      <alignment vertical="center"/>
      <protection locked="0"/>
    </xf>
    <xf numFmtId="0" fontId="19" fillId="0" borderId="4" xfId="0" applyFont="1" applyBorder="1" applyAlignment="1" applyProtection="1">
      <alignment horizontal="center" vertical="center" wrapText="1"/>
      <protection locked="0"/>
    </xf>
    <xf numFmtId="0" fontId="21" fillId="0" borderId="0" xfId="0" applyFont="1" applyAlignment="1">
      <alignment horizontal="center" wrapText="1"/>
    </xf>
    <xf numFmtId="0" fontId="34" fillId="0" borderId="0" xfId="0" applyFont="1" applyAlignment="1">
      <alignment horizontal="center" wrapText="1"/>
    </xf>
    <xf numFmtId="0" fontId="19" fillId="11" borderId="6" xfId="0" applyFont="1" applyFill="1" applyBorder="1" applyAlignment="1" applyProtection="1">
      <alignment horizontal="center" vertical="center" wrapText="1"/>
      <protection locked="0"/>
    </xf>
    <xf numFmtId="0" fontId="19" fillId="11" borderId="8"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11" borderId="4" xfId="0" applyFont="1" applyFill="1" applyBorder="1" applyAlignment="1" applyProtection="1">
      <alignment horizontal="center" vertical="center" wrapText="1"/>
      <protection locked="0"/>
    </xf>
    <xf numFmtId="0" fontId="19" fillId="11" borderId="17" xfId="0" applyFont="1" applyFill="1" applyBorder="1" applyAlignment="1" applyProtection="1">
      <alignment horizontal="center" vertical="center" wrapText="1"/>
      <protection locked="0"/>
    </xf>
    <xf numFmtId="0" fontId="19" fillId="11" borderId="19" xfId="0" applyFont="1" applyFill="1" applyBorder="1" applyAlignment="1" applyProtection="1">
      <alignment horizontal="center" vertical="center" wrapText="1"/>
      <protection locked="0"/>
    </xf>
    <xf numFmtId="0" fontId="35" fillId="8" borderId="0" xfId="0" applyFont="1" applyFill="1" applyAlignment="1">
      <alignment wrapText="1"/>
    </xf>
    <xf numFmtId="4" fontId="19" fillId="0" borderId="6" xfId="0" applyNumberFormat="1" applyFont="1" applyBorder="1" applyAlignment="1" applyProtection="1">
      <alignment horizontal="center" vertical="center" wrapText="1"/>
      <protection locked="0"/>
    </xf>
    <xf numFmtId="4" fontId="19" fillId="0" borderId="8" xfId="0" applyNumberFormat="1" applyFont="1" applyBorder="1" applyAlignment="1" applyProtection="1">
      <alignment horizontal="center" vertical="center" wrapText="1"/>
      <protection locked="0"/>
    </xf>
    <xf numFmtId="9" fontId="8" fillId="0" borderId="6" xfId="3" applyFont="1" applyBorder="1" applyAlignment="1" applyProtection="1">
      <alignment vertical="center" wrapText="1"/>
    </xf>
    <xf numFmtId="0" fontId="37" fillId="2" borderId="8" xfId="0" applyFont="1" applyFill="1" applyBorder="1" applyAlignment="1" applyProtection="1">
      <alignment horizontal="center" vertical="center" wrapText="1"/>
      <protection locked="0"/>
    </xf>
    <xf numFmtId="4" fontId="8" fillId="0" borderId="6" xfId="0" applyNumberFormat="1" applyFont="1" applyBorder="1" applyAlignment="1" applyProtection="1">
      <alignment horizontal="center" vertical="center" wrapText="1"/>
      <protection locked="0"/>
    </xf>
    <xf numFmtId="1" fontId="8" fillId="0" borderId="6" xfId="0" applyNumberFormat="1" applyFont="1" applyBorder="1" applyAlignment="1" applyProtection="1">
      <alignment horizontal="center" vertical="center" wrapText="1"/>
      <protection locked="0"/>
    </xf>
    <xf numFmtId="9" fontId="8" fillId="0" borderId="6" xfId="3" applyFont="1" applyBorder="1" applyAlignment="1" applyProtection="1">
      <alignment vertical="center" wrapText="1"/>
      <protection locked="0"/>
    </xf>
    <xf numFmtId="9" fontId="8" fillId="0" borderId="4" xfId="3" applyFont="1" applyBorder="1" applyAlignment="1" applyProtection="1">
      <alignment vertical="center" wrapText="1"/>
      <protection locked="0"/>
    </xf>
    <xf numFmtId="4" fontId="8" fillId="0" borderId="1" xfId="0" applyNumberFormat="1" applyFont="1" applyBorder="1" applyAlignment="1" applyProtection="1">
      <alignment horizontal="center" vertical="center" wrapText="1"/>
      <protection locked="0"/>
    </xf>
    <xf numFmtId="1" fontId="8" fillId="0" borderId="1" xfId="0" applyNumberFormat="1" applyFont="1" applyBorder="1" applyAlignment="1" applyProtection="1">
      <alignment horizontal="center" vertical="center" wrapText="1"/>
      <protection locked="0"/>
    </xf>
    <xf numFmtId="9" fontId="8" fillId="0" borderId="1" xfId="3" applyFont="1" applyBorder="1" applyAlignment="1" applyProtection="1">
      <alignment vertical="center" wrapText="1"/>
    </xf>
    <xf numFmtId="9" fontId="8" fillId="0" borderId="1" xfId="3" applyFont="1" applyBorder="1" applyAlignment="1" applyProtection="1">
      <alignment vertical="center" wrapText="1"/>
      <protection locked="0"/>
    </xf>
    <xf numFmtId="9" fontId="8" fillId="0" borderId="19" xfId="3" applyFont="1" applyBorder="1" applyAlignment="1" applyProtection="1">
      <alignment vertical="center" wrapText="1"/>
      <protection locked="0"/>
    </xf>
    <xf numFmtId="4" fontId="37" fillId="2" borderId="34" xfId="0" applyNumberFormat="1" applyFont="1" applyFill="1" applyBorder="1" applyAlignment="1" applyProtection="1">
      <alignment wrapText="1"/>
      <protection locked="0"/>
    </xf>
    <xf numFmtId="1" fontId="37" fillId="0" borderId="0" xfId="0" applyNumberFormat="1" applyFont="1" applyProtection="1">
      <protection locked="0"/>
    </xf>
    <xf numFmtId="1" fontId="37" fillId="0" borderId="0" xfId="0" applyNumberFormat="1" applyFont="1" applyAlignment="1" applyProtection="1">
      <alignment wrapText="1"/>
      <protection locked="0"/>
    </xf>
    <xf numFmtId="0" fontId="37" fillId="0" borderId="0" xfId="0" applyFont="1" applyAlignment="1" applyProtection="1">
      <alignment wrapText="1"/>
      <protection locked="0"/>
    </xf>
    <xf numFmtId="0" fontId="8" fillId="0" borderId="0" xfId="0" applyFont="1" applyProtection="1">
      <protection locked="0"/>
    </xf>
    <xf numFmtId="0" fontId="8" fillId="0" borderId="0" xfId="0" applyFont="1" applyAlignment="1" applyProtection="1">
      <alignment horizontal="center"/>
      <protection locked="0"/>
    </xf>
    <xf numFmtId="0" fontId="8" fillId="0" borderId="0" xfId="0" applyFont="1" applyAlignment="1" applyProtection="1">
      <alignment wrapText="1"/>
      <protection locked="0"/>
    </xf>
    <xf numFmtId="0" fontId="8" fillId="0" borderId="14" xfId="0" applyFont="1" applyBorder="1" applyAlignment="1" applyProtection="1">
      <alignment horizontal="center" vertical="center"/>
      <protection locked="0"/>
    </xf>
    <xf numFmtId="0" fontId="8" fillId="0" borderId="5" xfId="0" applyFont="1" applyBorder="1" applyAlignment="1" applyProtection="1">
      <alignment vertical="center" wrapText="1"/>
      <protection locked="0"/>
    </xf>
    <xf numFmtId="0" fontId="8" fillId="0" borderId="6" xfId="0" applyFont="1" applyBorder="1" applyAlignment="1" applyProtection="1">
      <alignment vertical="center" wrapText="1"/>
      <protection locked="0"/>
    </xf>
    <xf numFmtId="0" fontId="8" fillId="0" borderId="12" xfId="0" applyFont="1" applyBorder="1" applyProtection="1">
      <protection locked="0"/>
    </xf>
    <xf numFmtId="0" fontId="8" fillId="0" borderId="15"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2" xfId="0" applyFont="1" applyBorder="1" applyProtection="1">
      <protection locked="0"/>
    </xf>
    <xf numFmtId="0" fontId="3" fillId="0" borderId="45" xfId="0" applyFont="1" applyBorder="1"/>
    <xf numFmtId="0" fontId="3" fillId="0" borderId="57" xfId="0" applyFont="1" applyBorder="1" applyProtection="1">
      <protection locked="0"/>
    </xf>
    <xf numFmtId="0" fontId="3" fillId="0" borderId="47" xfId="0" applyFont="1" applyBorder="1" applyAlignment="1">
      <alignment horizontal="right"/>
    </xf>
    <xf numFmtId="0" fontId="3" fillId="0" borderId="58" xfId="0" applyFont="1" applyBorder="1" applyProtection="1">
      <protection locked="0"/>
    </xf>
    <xf numFmtId="0" fontId="3" fillId="0" borderId="59" xfId="0" applyFont="1" applyBorder="1" applyProtection="1">
      <protection locked="0"/>
    </xf>
    <xf numFmtId="0" fontId="48" fillId="0" borderId="6" xfId="2" applyFont="1" applyBorder="1" applyProtection="1">
      <protection locked="0"/>
    </xf>
    <xf numFmtId="3" fontId="19" fillId="0" borderId="0" xfId="2" applyNumberFormat="1" applyFont="1"/>
    <xf numFmtId="3" fontId="24" fillId="0" borderId="0" xfId="2" applyNumberFormat="1" applyFont="1"/>
    <xf numFmtId="3" fontId="26" fillId="0" borderId="0" xfId="2" applyNumberFormat="1" applyFont="1"/>
    <xf numFmtId="3" fontId="14" fillId="6" borderId="23" xfId="2" quotePrefix="1" applyNumberFormat="1" applyFont="1" applyFill="1" applyBorder="1" applyAlignment="1">
      <alignment horizontal="center" vertical="center"/>
    </xf>
    <xf numFmtId="3" fontId="14" fillId="7" borderId="22" xfId="2" quotePrefix="1" applyNumberFormat="1" applyFont="1" applyFill="1" applyBorder="1" applyAlignment="1">
      <alignment horizontal="center" vertical="center"/>
    </xf>
    <xf numFmtId="3" fontId="29" fillId="0" borderId="17" xfId="2" applyNumberFormat="1" applyFont="1" applyBorder="1" applyProtection="1">
      <protection locked="0"/>
    </xf>
    <xf numFmtId="3" fontId="14" fillId="9" borderId="22" xfId="2" quotePrefix="1" applyNumberFormat="1" applyFont="1" applyFill="1" applyBorder="1" applyAlignment="1">
      <alignment horizontal="center" vertical="center"/>
    </xf>
    <xf numFmtId="3" fontId="14" fillId="10" borderId="23" xfId="2" quotePrefix="1" applyNumberFormat="1" applyFont="1" applyFill="1" applyBorder="1" applyAlignment="1" applyProtection="1">
      <alignment horizontal="center" vertical="center"/>
      <protection locked="0"/>
    </xf>
    <xf numFmtId="3" fontId="29" fillId="0" borderId="4" xfId="2" applyNumberFormat="1" applyFont="1" applyBorder="1" applyProtection="1">
      <protection locked="0"/>
    </xf>
    <xf numFmtId="3" fontId="29" fillId="0" borderId="6" xfId="2" applyNumberFormat="1" applyFont="1" applyBorder="1" applyProtection="1">
      <protection locked="0"/>
    </xf>
    <xf numFmtId="3" fontId="29" fillId="0" borderId="8" xfId="2" applyNumberFormat="1" applyFont="1" applyBorder="1" applyProtection="1">
      <protection locked="0"/>
    </xf>
    <xf numFmtId="3" fontId="29" fillId="0" borderId="1" xfId="2" applyNumberFormat="1" applyFont="1" applyBorder="1" applyProtection="1">
      <protection locked="0"/>
    </xf>
    <xf numFmtId="3" fontId="14" fillId="4" borderId="22" xfId="2" quotePrefix="1" applyNumberFormat="1" applyFont="1" applyFill="1" applyBorder="1" applyAlignment="1">
      <alignment horizontal="center" vertical="center"/>
    </xf>
    <xf numFmtId="3" fontId="19" fillId="0" borderId="0" xfId="2" applyNumberFormat="1" applyFont="1" applyProtection="1">
      <protection locked="0"/>
    </xf>
    <xf numFmtId="0" fontId="38" fillId="3" borderId="35" xfId="0" applyFont="1" applyFill="1" applyBorder="1" applyAlignment="1" applyProtection="1">
      <alignment horizontal="center"/>
      <protection locked="0"/>
    </xf>
    <xf numFmtId="4" fontId="19" fillId="0" borderId="30" xfId="0" applyNumberFormat="1" applyFont="1" applyBorder="1" applyAlignment="1" applyProtection="1">
      <alignment horizontal="center" wrapText="1"/>
      <protection locked="0"/>
    </xf>
    <xf numFmtId="4" fontId="19" fillId="0" borderId="36" xfId="0" applyNumberFormat="1" applyFont="1" applyBorder="1" applyAlignment="1" applyProtection="1">
      <alignment horizontal="center" wrapText="1"/>
      <protection locked="0"/>
    </xf>
    <xf numFmtId="4" fontId="19" fillId="0" borderId="30" xfId="0" applyNumberFormat="1" applyFont="1" applyBorder="1" applyAlignment="1" applyProtection="1">
      <alignment horizontal="center"/>
      <protection locked="0"/>
    </xf>
    <xf numFmtId="4" fontId="19" fillId="0" borderId="37" xfId="0" applyNumberFormat="1" applyFont="1" applyBorder="1" applyAlignment="1" applyProtection="1">
      <alignment horizontal="center"/>
      <protection locked="0"/>
    </xf>
    <xf numFmtId="4" fontId="19" fillId="0" borderId="36" xfId="0" applyNumberFormat="1" applyFont="1" applyBorder="1" applyAlignment="1" applyProtection="1">
      <alignment horizontal="center"/>
      <protection locked="0"/>
    </xf>
    <xf numFmtId="0" fontId="38" fillId="3" borderId="37" xfId="0" applyFont="1" applyFill="1" applyBorder="1" applyAlignment="1" applyProtection="1">
      <alignment horizontal="center"/>
      <protection locked="0"/>
    </xf>
    <xf numFmtId="1" fontId="19" fillId="0" borderId="36" xfId="0" applyNumberFormat="1" applyFont="1" applyBorder="1" applyAlignment="1" applyProtection="1">
      <alignment horizontal="center"/>
      <protection locked="0"/>
    </xf>
    <xf numFmtId="1" fontId="19" fillId="0" borderId="35" xfId="0" applyNumberFormat="1" applyFont="1" applyBorder="1" applyAlignment="1" applyProtection="1">
      <alignment horizontal="center"/>
      <protection locked="0"/>
    </xf>
    <xf numFmtId="0" fontId="6" fillId="0" borderId="6" xfId="0" applyFont="1" applyBorder="1" applyAlignment="1" applyProtection="1">
      <alignment horizontal="center" vertical="center"/>
      <protection locked="0"/>
    </xf>
    <xf numFmtId="1" fontId="51" fillId="0" borderId="6" xfId="0" quotePrefix="1" applyNumberFormat="1" applyFont="1" applyBorder="1" applyAlignment="1">
      <alignment horizontal="right" vertical="center" wrapText="1"/>
    </xf>
    <xf numFmtId="4" fontId="3" fillId="0" borderId="0" xfId="0" applyNumberFormat="1" applyFont="1" applyProtection="1">
      <protection locked="0"/>
    </xf>
    <xf numFmtId="4" fontId="3" fillId="0" borderId="58" xfId="0" applyNumberFormat="1" applyFont="1" applyBorder="1" applyProtection="1">
      <protection locked="0"/>
    </xf>
    <xf numFmtId="0" fontId="52" fillId="2" borderId="43" xfId="0" applyFont="1" applyFill="1" applyBorder="1" applyAlignment="1">
      <alignment horizontal="center" vertical="center" textRotation="90"/>
    </xf>
    <xf numFmtId="0" fontId="52" fillId="2" borderId="54" xfId="0" applyFont="1" applyFill="1" applyBorder="1" applyAlignment="1">
      <alignment horizontal="center" vertical="center"/>
    </xf>
    <xf numFmtId="0" fontId="52" fillId="2" borderId="55" xfId="0" applyFont="1" applyFill="1" applyBorder="1" applyAlignment="1">
      <alignment horizontal="center" vertical="center" wrapText="1"/>
    </xf>
    <xf numFmtId="0" fontId="52" fillId="2" borderId="38" xfId="0" applyFont="1" applyFill="1" applyBorder="1" applyAlignment="1">
      <alignment horizontal="center" vertical="center" wrapText="1"/>
    </xf>
    <xf numFmtId="0" fontId="52" fillId="2" borderId="55" xfId="0" applyFont="1" applyFill="1" applyBorder="1" applyAlignment="1">
      <alignment horizontal="center" vertical="center"/>
    </xf>
    <xf numFmtId="0" fontId="52" fillId="2" borderId="56" xfId="0" applyFont="1" applyFill="1" applyBorder="1" applyAlignment="1">
      <alignment horizontal="center" vertical="center" wrapText="1"/>
    </xf>
    <xf numFmtId="0" fontId="55" fillId="0" borderId="0" xfId="0" applyFont="1" applyAlignment="1">
      <alignment horizontal="center" vertical="center"/>
    </xf>
    <xf numFmtId="0" fontId="56" fillId="0" borderId="43" xfId="0" applyFont="1" applyBorder="1"/>
    <xf numFmtId="0" fontId="56" fillId="0" borderId="38" xfId="0" applyFont="1" applyBorder="1" applyAlignment="1" applyProtection="1">
      <alignment vertical="top" wrapText="1"/>
      <protection locked="0"/>
    </xf>
    <xf numFmtId="0" fontId="56" fillId="0" borderId="55" xfId="0" applyFont="1" applyBorder="1" applyAlignment="1" applyProtection="1">
      <alignment horizontal="left" wrapText="1"/>
      <protection locked="0"/>
    </xf>
    <xf numFmtId="0" fontId="56" fillId="0" borderId="38" xfId="0" applyFont="1" applyBorder="1" applyAlignment="1" applyProtection="1">
      <alignment horizontal="left" wrapText="1"/>
      <protection locked="0"/>
    </xf>
    <xf numFmtId="3" fontId="56" fillId="3" borderId="38" xfId="0" applyNumberFormat="1" applyFont="1" applyFill="1" applyBorder="1" applyAlignment="1" applyProtection="1">
      <alignment horizontal="left" wrapText="1"/>
      <protection locked="0"/>
    </xf>
    <xf numFmtId="0" fontId="56" fillId="0" borderId="56" xfId="0" applyFont="1" applyBorder="1" applyAlignment="1" applyProtection="1">
      <alignment horizontal="left" wrapText="1"/>
      <protection locked="0"/>
    </xf>
    <xf numFmtId="0" fontId="56" fillId="0" borderId="0" xfId="0" applyFont="1"/>
    <xf numFmtId="0" fontId="56" fillId="0" borderId="53" xfId="0" applyFont="1" applyBorder="1"/>
    <xf numFmtId="0" fontId="56" fillId="0" borderId="54" xfId="0" applyFont="1" applyBorder="1" applyAlignment="1" applyProtection="1">
      <alignment wrapText="1"/>
      <protection locked="0"/>
    </xf>
    <xf numFmtId="0" fontId="56" fillId="0" borderId="60" xfId="0" applyFont="1" applyBorder="1" applyAlignment="1" applyProtection="1">
      <alignment horizontal="left" wrapText="1"/>
      <protection locked="0"/>
    </xf>
    <xf numFmtId="0" fontId="56" fillId="0" borderId="54" xfId="0" applyFont="1" applyBorder="1" applyAlignment="1" applyProtection="1">
      <alignment horizontal="left" wrapText="1"/>
      <protection locked="0"/>
    </xf>
    <xf numFmtId="0" fontId="56" fillId="0" borderId="61" xfId="0" applyFont="1" applyBorder="1" applyAlignment="1" applyProtection="1">
      <alignment horizontal="left" wrapText="1"/>
      <protection locked="0"/>
    </xf>
    <xf numFmtId="0" fontId="56" fillId="0" borderId="45" xfId="0" applyFont="1" applyBorder="1"/>
    <xf numFmtId="0" fontId="56" fillId="0" borderId="39" xfId="0" applyFont="1" applyBorder="1" applyAlignment="1" applyProtection="1">
      <alignment wrapText="1"/>
      <protection locked="0"/>
    </xf>
    <xf numFmtId="0" fontId="56" fillId="0" borderId="0" xfId="0" applyFont="1" applyAlignment="1" applyProtection="1">
      <alignment horizontal="left" wrapText="1"/>
      <protection locked="0"/>
    </xf>
    <xf numFmtId="0" fontId="56" fillId="0" borderId="39" xfId="0" applyFont="1" applyBorder="1" applyAlignment="1" applyProtection="1">
      <alignment horizontal="left" wrapText="1"/>
      <protection locked="0"/>
    </xf>
    <xf numFmtId="0" fontId="56" fillId="0" borderId="57" xfId="0" applyFont="1" applyBorder="1" applyAlignment="1" applyProtection="1">
      <alignment horizontal="left" wrapText="1"/>
      <protection locked="0"/>
    </xf>
    <xf numFmtId="0" fontId="56" fillId="0" borderId="0" xfId="0" applyFont="1" applyAlignment="1">
      <alignment wrapText="1"/>
    </xf>
    <xf numFmtId="0" fontId="58" fillId="0" borderId="54" xfId="0" applyFont="1" applyBorder="1" applyAlignment="1" applyProtection="1">
      <alignment wrapText="1"/>
      <protection locked="0"/>
    </xf>
    <xf numFmtId="0" fontId="58" fillId="0" borderId="60" xfId="0" applyFont="1" applyBorder="1" applyAlignment="1" applyProtection="1">
      <alignment horizontal="left" wrapText="1"/>
      <protection locked="0"/>
    </xf>
    <xf numFmtId="0" fontId="58" fillId="0" borderId="54" xfId="0" applyFont="1" applyBorder="1" applyAlignment="1" applyProtection="1">
      <alignment horizontal="left" wrapText="1"/>
      <protection locked="0"/>
    </xf>
    <xf numFmtId="3" fontId="56" fillId="3" borderId="54" xfId="0" applyNumberFormat="1" applyFont="1" applyFill="1" applyBorder="1" applyAlignment="1" applyProtection="1">
      <alignment horizontal="left" wrapText="1"/>
      <protection locked="0"/>
    </xf>
    <xf numFmtId="0" fontId="58" fillId="0" borderId="39" xfId="0" applyFont="1" applyBorder="1" applyAlignment="1" applyProtection="1">
      <alignment wrapText="1"/>
      <protection locked="0"/>
    </xf>
    <xf numFmtId="0" fontId="58" fillId="0" borderId="0" xfId="0" applyFont="1" applyAlignment="1" applyProtection="1">
      <alignment horizontal="left" wrapText="1"/>
      <protection locked="0"/>
    </xf>
    <xf numFmtId="0" fontId="58" fillId="0" borderId="39" xfId="0" applyFont="1" applyBorder="1" applyAlignment="1" applyProtection="1">
      <alignment horizontal="left" wrapText="1"/>
      <protection locked="0"/>
    </xf>
    <xf numFmtId="3" fontId="56" fillId="3" borderId="39" xfId="0" applyNumberFormat="1" applyFont="1" applyFill="1" applyBorder="1" applyAlignment="1" applyProtection="1">
      <alignment horizontal="left" wrapText="1"/>
      <protection locked="0"/>
    </xf>
    <xf numFmtId="0" fontId="58" fillId="0" borderId="60" xfId="0" applyFont="1" applyBorder="1" applyAlignment="1" applyProtection="1">
      <alignment wrapText="1"/>
      <protection locked="0"/>
    </xf>
    <xf numFmtId="0" fontId="56" fillId="0" borderId="60" xfId="0" applyFont="1" applyBorder="1" applyAlignment="1" applyProtection="1">
      <alignment horizontal="left"/>
      <protection locked="0"/>
    </xf>
    <xf numFmtId="0" fontId="56" fillId="0" borderId="54" xfId="0" applyFont="1" applyBorder="1" applyAlignment="1" applyProtection="1">
      <alignment horizontal="left"/>
      <protection locked="0"/>
    </xf>
    <xf numFmtId="0" fontId="56" fillId="0" borderId="0" xfId="0" applyFont="1" applyAlignment="1" applyProtection="1">
      <alignment horizontal="left"/>
      <protection locked="0"/>
    </xf>
    <xf numFmtId="0" fontId="56" fillId="0" borderId="39" xfId="0" applyFont="1" applyBorder="1" applyAlignment="1" applyProtection="1">
      <alignment horizontal="left"/>
      <protection locked="0"/>
    </xf>
    <xf numFmtId="0" fontId="56" fillId="0" borderId="54" xfId="0" quotePrefix="1" applyFont="1" applyBorder="1" applyAlignment="1" applyProtection="1">
      <alignment horizontal="left" wrapText="1"/>
      <protection locked="0"/>
    </xf>
    <xf numFmtId="0" fontId="56" fillId="0" borderId="60" xfId="0" quotePrefix="1" applyFont="1" applyBorder="1" applyAlignment="1" applyProtection="1">
      <alignment horizontal="left" wrapText="1"/>
      <protection locked="0"/>
    </xf>
    <xf numFmtId="0" fontId="58" fillId="0" borderId="61" xfId="0" applyFont="1" applyBorder="1" applyAlignment="1" applyProtection="1">
      <alignment horizontal="left" wrapText="1"/>
      <protection locked="0"/>
    </xf>
    <xf numFmtId="0" fontId="46" fillId="0" borderId="20" xfId="0" applyFont="1" applyBorder="1" applyAlignment="1" applyProtection="1">
      <alignment horizontal="center" vertical="center"/>
      <protection locked="0"/>
    </xf>
    <xf numFmtId="0" fontId="46" fillId="0" borderId="16" xfId="0" applyFont="1" applyBorder="1" applyAlignment="1" applyProtection="1">
      <alignment vertical="center" wrapText="1"/>
      <protection locked="0"/>
    </xf>
    <xf numFmtId="0" fontId="46" fillId="0" borderId="17" xfId="0" applyFont="1" applyBorder="1" applyAlignment="1" applyProtection="1">
      <alignment vertical="center" wrapText="1"/>
      <protection locked="0"/>
    </xf>
    <xf numFmtId="4" fontId="46" fillId="0" borderId="17" xfId="0" applyNumberFormat="1" applyFont="1" applyBorder="1" applyAlignment="1" applyProtection="1">
      <alignment horizontal="center" vertical="center" wrapText="1"/>
      <protection locked="0"/>
    </xf>
    <xf numFmtId="1" fontId="46" fillId="0" borderId="17" xfId="0" applyNumberFormat="1" applyFont="1" applyBorder="1" applyAlignment="1" applyProtection="1">
      <alignment horizontal="center" vertical="center" wrapText="1"/>
      <protection locked="0"/>
    </xf>
    <xf numFmtId="9" fontId="8" fillId="0" borderId="17" xfId="3" applyFont="1" applyFill="1" applyBorder="1" applyAlignment="1" applyProtection="1">
      <alignment vertical="center" wrapText="1"/>
    </xf>
    <xf numFmtId="9" fontId="46" fillId="0" borderId="17" xfId="3" applyFont="1" applyFill="1" applyBorder="1" applyAlignment="1" applyProtection="1">
      <alignment vertical="center" wrapText="1"/>
      <protection locked="0"/>
    </xf>
    <xf numFmtId="0" fontId="46" fillId="0" borderId="18" xfId="0" applyFont="1" applyBorder="1" applyProtection="1">
      <protection locked="0"/>
    </xf>
    <xf numFmtId="0" fontId="46" fillId="0" borderId="14" xfId="0" applyFont="1" applyBorder="1" applyAlignment="1" applyProtection="1">
      <alignment horizontal="center" vertical="center"/>
      <protection locked="0"/>
    </xf>
    <xf numFmtId="0" fontId="46" fillId="0" borderId="5" xfId="0" applyFont="1" applyBorder="1" applyAlignment="1" applyProtection="1">
      <alignment vertical="center" wrapText="1"/>
      <protection locked="0"/>
    </xf>
    <xf numFmtId="0" fontId="46" fillId="0" borderId="6" xfId="0" applyFont="1" applyBorder="1" applyAlignment="1" applyProtection="1">
      <alignment vertical="center" wrapText="1"/>
      <protection locked="0"/>
    </xf>
    <xf numFmtId="4" fontId="46" fillId="0" borderId="6" xfId="0" applyNumberFormat="1" applyFont="1" applyBorder="1" applyAlignment="1" applyProtection="1">
      <alignment horizontal="center" vertical="center" wrapText="1"/>
      <protection locked="0"/>
    </xf>
    <xf numFmtId="1" fontId="46" fillId="0" borderId="6" xfId="0" applyNumberFormat="1" applyFont="1" applyBorder="1" applyAlignment="1" applyProtection="1">
      <alignment horizontal="center" vertical="center" wrapText="1"/>
      <protection locked="0"/>
    </xf>
    <xf numFmtId="9" fontId="8" fillId="0" borderId="6" xfId="3" applyFont="1" applyFill="1" applyBorder="1" applyAlignment="1" applyProtection="1">
      <alignment vertical="center" wrapText="1"/>
    </xf>
    <xf numFmtId="9" fontId="46" fillId="0" borderId="6" xfId="3" applyFont="1" applyFill="1" applyBorder="1" applyAlignment="1" applyProtection="1">
      <alignment vertical="center" wrapText="1"/>
      <protection locked="0"/>
    </xf>
    <xf numFmtId="9" fontId="46" fillId="0" borderId="4" xfId="3" applyFont="1" applyFill="1" applyBorder="1" applyAlignment="1" applyProtection="1">
      <alignment vertical="center" wrapText="1"/>
      <protection locked="0"/>
    </xf>
    <xf numFmtId="0" fontId="46" fillId="0" borderId="12" xfId="0" applyFont="1" applyBorder="1" applyProtection="1">
      <protection locked="0"/>
    </xf>
    <xf numFmtId="0" fontId="16" fillId="2" borderId="16" xfId="0" applyFont="1" applyFill="1" applyBorder="1" applyAlignment="1" applyProtection="1">
      <alignment horizontal="center"/>
      <protection locked="0"/>
    </xf>
    <xf numFmtId="0" fontId="16" fillId="2" borderId="17" xfId="0" applyFont="1" applyFill="1" applyBorder="1" applyAlignment="1" applyProtection="1">
      <alignment horizontal="center"/>
      <protection locked="0"/>
    </xf>
    <xf numFmtId="0" fontId="16" fillId="2" borderId="29" xfId="0" applyFont="1" applyFill="1" applyBorder="1" applyAlignment="1" applyProtection="1">
      <alignment horizontal="center"/>
      <protection locked="0"/>
    </xf>
    <xf numFmtId="0" fontId="16" fillId="2" borderId="18" xfId="0" applyFont="1" applyFill="1" applyBorder="1" applyAlignment="1" applyProtection="1">
      <alignment horizontal="center"/>
      <protection locked="0"/>
    </xf>
    <xf numFmtId="0" fontId="20" fillId="4" borderId="0" xfId="0" applyFont="1" applyFill="1" applyAlignment="1" applyProtection="1">
      <alignment horizontal="center" wrapText="1"/>
      <protection locked="0"/>
    </xf>
    <xf numFmtId="0" fontId="16" fillId="2" borderId="16" xfId="0" applyFont="1" applyFill="1" applyBorder="1" applyAlignment="1" applyProtection="1">
      <alignment horizontal="center" wrapText="1"/>
      <protection locked="0"/>
    </xf>
    <xf numFmtId="0" fontId="16" fillId="2" borderId="17" xfId="0" applyFont="1" applyFill="1" applyBorder="1" applyAlignment="1" applyProtection="1">
      <alignment horizontal="center" wrapText="1"/>
      <protection locked="0"/>
    </xf>
    <xf numFmtId="0" fontId="16" fillId="2" borderId="29" xfId="0" applyFont="1" applyFill="1" applyBorder="1" applyAlignment="1" applyProtection="1">
      <alignment horizontal="center" wrapText="1"/>
      <protection locked="0"/>
    </xf>
    <xf numFmtId="0" fontId="16" fillId="2" borderId="18" xfId="0" applyFont="1" applyFill="1" applyBorder="1" applyAlignment="1" applyProtection="1">
      <alignment horizontal="center" wrapText="1"/>
      <protection locked="0"/>
    </xf>
    <xf numFmtId="0" fontId="22" fillId="0" borderId="0" xfId="2" applyFont="1" applyAlignment="1" applyProtection="1">
      <alignment horizontal="right"/>
      <protection locked="0"/>
    </xf>
    <xf numFmtId="0" fontId="49" fillId="4" borderId="0" xfId="2" applyFont="1" applyFill="1" applyAlignment="1">
      <alignment horizontal="center" vertical="center" wrapText="1"/>
    </xf>
    <xf numFmtId="0" fontId="23" fillId="4" borderId="0" xfId="2" applyFont="1" applyFill="1" applyAlignment="1">
      <alignment horizontal="center" vertical="center" wrapText="1"/>
    </xf>
    <xf numFmtId="0" fontId="19" fillId="0" borderId="0" xfId="2" applyFont="1" applyAlignment="1" applyProtection="1">
      <alignment horizontal="left" vertical="center" wrapText="1"/>
      <protection locked="0"/>
    </xf>
    <xf numFmtId="0" fontId="19" fillId="0" borderId="0" xfId="2" applyFont="1" applyAlignment="1" applyProtection="1">
      <alignment horizontal="left"/>
      <protection locked="0"/>
    </xf>
    <xf numFmtId="0" fontId="14" fillId="3" borderId="16" xfId="2" applyFont="1" applyFill="1" applyBorder="1" applyAlignment="1">
      <alignment horizontal="left" vertical="center" wrapText="1"/>
    </xf>
    <xf numFmtId="0" fontId="14" fillId="3" borderId="9" xfId="2" applyFont="1" applyFill="1" applyBorder="1" applyAlignment="1">
      <alignment horizontal="left" vertical="center" wrapText="1"/>
    </xf>
    <xf numFmtId="0" fontId="27" fillId="3" borderId="17" xfId="2" applyFont="1" applyFill="1" applyBorder="1" applyAlignment="1">
      <alignment horizontal="center" vertical="center" wrapText="1"/>
    </xf>
    <xf numFmtId="0" fontId="27" fillId="3" borderId="1" xfId="2" applyFont="1" applyFill="1" applyBorder="1" applyAlignment="1">
      <alignment horizontal="center" vertical="center" wrapText="1"/>
    </xf>
    <xf numFmtId="3" fontId="27" fillId="3" borderId="22" xfId="2" applyNumberFormat="1" applyFont="1" applyFill="1" applyBorder="1" applyAlignment="1">
      <alignment horizontal="center" vertical="center" wrapText="1"/>
    </xf>
    <xf numFmtId="3" fontId="27" fillId="3" borderId="19" xfId="2" applyNumberFormat="1" applyFont="1" applyFill="1" applyBorder="1" applyAlignment="1">
      <alignment horizontal="center" vertical="center" wrapText="1"/>
    </xf>
    <xf numFmtId="1" fontId="27" fillId="3" borderId="22" xfId="4" applyNumberFormat="1" applyFont="1" applyFill="1" applyBorder="1" applyAlignment="1" applyProtection="1">
      <alignment horizontal="center" vertical="center" wrapText="1"/>
    </xf>
    <xf numFmtId="1" fontId="27" fillId="3" borderId="19" xfId="4" applyNumberFormat="1" applyFont="1" applyFill="1" applyBorder="1" applyAlignment="1" applyProtection="1">
      <alignment horizontal="center" vertical="center" wrapText="1"/>
    </xf>
    <xf numFmtId="0" fontId="14" fillId="3" borderId="29" xfId="2" applyFont="1" applyFill="1" applyBorder="1" applyAlignment="1">
      <alignment horizontal="center" vertical="center" wrapText="1"/>
    </xf>
    <xf numFmtId="0" fontId="14" fillId="3" borderId="40" xfId="2" applyFont="1" applyFill="1" applyBorder="1" applyAlignment="1">
      <alignment horizontal="center" vertical="center" wrapText="1"/>
    </xf>
    <xf numFmtId="0" fontId="14" fillId="3" borderId="41" xfId="2" applyFont="1" applyFill="1" applyBorder="1" applyAlignment="1">
      <alignment horizontal="center" vertical="center" wrapText="1"/>
    </xf>
    <xf numFmtId="0" fontId="35" fillId="8" borderId="0" xfId="2" applyFont="1" applyFill="1" applyAlignment="1" applyProtection="1">
      <alignment horizontal="left" wrapText="1"/>
      <protection locked="0"/>
    </xf>
    <xf numFmtId="0" fontId="29" fillId="4" borderId="38" xfId="2" applyFont="1" applyFill="1" applyBorder="1" applyAlignment="1" applyProtection="1">
      <alignment wrapText="1"/>
      <protection locked="0"/>
    </xf>
    <xf numFmtId="0" fontId="19" fillId="0" borderId="39" xfId="2" applyFont="1" applyBorder="1" applyAlignment="1" applyProtection="1">
      <alignment wrapText="1"/>
      <protection locked="0"/>
    </xf>
    <xf numFmtId="0" fontId="19" fillId="0" borderId="34" xfId="2" applyFont="1" applyBorder="1" applyAlignment="1" applyProtection="1">
      <alignment wrapText="1"/>
      <protection locked="0"/>
    </xf>
    <xf numFmtId="0" fontId="14" fillId="3" borderId="17" xfId="2" applyFont="1" applyFill="1" applyBorder="1" applyAlignment="1">
      <alignment horizontal="center" vertical="center" wrapText="1"/>
    </xf>
    <xf numFmtId="0" fontId="14" fillId="3" borderId="18" xfId="2" applyFont="1" applyFill="1" applyBorder="1" applyAlignment="1">
      <alignment horizontal="center" vertical="center" wrapText="1"/>
    </xf>
    <xf numFmtId="0" fontId="29" fillId="7" borderId="38" xfId="2" applyFont="1" applyFill="1" applyBorder="1" applyAlignment="1" applyProtection="1">
      <alignment wrapText="1"/>
      <protection locked="0"/>
    </xf>
    <xf numFmtId="0" fontId="29" fillId="9" borderId="38" xfId="2" applyFont="1" applyFill="1" applyBorder="1" applyAlignment="1" applyProtection="1">
      <alignment wrapText="1"/>
      <protection locked="0"/>
    </xf>
    <xf numFmtId="0" fontId="14" fillId="10" borderId="38" xfId="2" applyFont="1" applyFill="1" applyBorder="1" applyAlignment="1" applyProtection="1">
      <alignment horizontal="center" vertical="center" wrapText="1"/>
      <protection locked="0"/>
    </xf>
    <xf numFmtId="0" fontId="15" fillId="2" borderId="22"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locked="0"/>
    </xf>
    <xf numFmtId="0" fontId="44" fillId="4" borderId="0" xfId="1" applyFill="1" applyAlignment="1" applyProtection="1">
      <alignment horizontal="left"/>
      <protection locked="0"/>
    </xf>
    <xf numFmtId="0" fontId="11" fillId="0" borderId="0" xfId="0" applyFont="1" applyAlignment="1" applyProtection="1">
      <alignment horizontal="right"/>
      <protection locked="0"/>
    </xf>
    <xf numFmtId="0" fontId="15" fillId="2" borderId="16" xfId="0" applyFont="1" applyFill="1" applyBorder="1" applyAlignment="1" applyProtection="1">
      <alignment horizontal="center" vertical="center" wrapText="1"/>
      <protection locked="0"/>
    </xf>
    <xf numFmtId="0" fontId="15" fillId="2" borderId="7"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5"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wrapText="1"/>
      <protection locked="0"/>
    </xf>
    <xf numFmtId="0" fontId="0" fillId="4" borderId="0" xfId="1" applyFont="1" applyFill="1" applyAlignment="1" applyProtection="1">
      <alignment horizontal="left"/>
      <protection locked="0"/>
    </xf>
    <xf numFmtId="0" fontId="6" fillId="5" borderId="0" xfId="0" applyFont="1" applyFill="1" applyAlignment="1" applyProtection="1">
      <alignment horizontal="center" wrapText="1"/>
      <protection locked="0"/>
    </xf>
    <xf numFmtId="0" fontId="5" fillId="2" borderId="17" xfId="0" applyFont="1" applyFill="1" applyBorder="1" applyAlignment="1" applyProtection="1">
      <alignment horizontal="center" vertical="center" wrapText="1"/>
      <protection locked="0"/>
    </xf>
    <xf numFmtId="0" fontId="5" fillId="2" borderId="29"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textRotation="90"/>
      <protection locked="0"/>
    </xf>
    <xf numFmtId="0" fontId="5" fillId="2" borderId="9" xfId="0" applyFont="1" applyFill="1" applyBorder="1" applyAlignment="1" applyProtection="1">
      <alignment horizontal="center" vertical="center" textRotation="90"/>
      <protection locked="0"/>
    </xf>
    <xf numFmtId="0" fontId="5" fillId="2" borderId="18" xfId="0" applyFont="1" applyFill="1" applyBorder="1" applyAlignment="1" applyProtection="1">
      <alignment horizontal="center" vertical="center" wrapText="1"/>
      <protection locked="0"/>
    </xf>
    <xf numFmtId="0" fontId="9" fillId="2" borderId="53" xfId="0" applyFont="1" applyFill="1" applyBorder="1" applyAlignment="1" applyProtection="1">
      <alignment horizontal="center" wrapText="1"/>
      <protection locked="0"/>
    </xf>
    <xf numFmtId="0" fontId="9" fillId="2" borderId="32" xfId="0" applyFont="1" applyFill="1" applyBorder="1" applyAlignment="1" applyProtection="1">
      <alignment horizontal="center" wrapText="1"/>
      <protection locked="0"/>
    </xf>
    <xf numFmtId="0" fontId="5" fillId="2" borderId="20" xfId="0" applyFont="1" applyFill="1" applyBorder="1" applyAlignment="1" applyProtection="1">
      <alignment horizontal="center" vertical="center" wrapText="1"/>
      <protection locked="0"/>
    </xf>
    <xf numFmtId="0" fontId="5" fillId="2" borderId="40" xfId="0"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left" vertical="center" wrapText="1"/>
      <protection locked="0"/>
    </xf>
    <xf numFmtId="0" fontId="6" fillId="4" borderId="6" xfId="0" applyFont="1" applyFill="1" applyBorder="1" applyAlignment="1" applyProtection="1">
      <alignment horizontal="left" vertical="center"/>
      <protection locked="0"/>
    </xf>
    <xf numFmtId="0" fontId="32" fillId="2" borderId="43" xfId="0" applyFont="1" applyFill="1" applyBorder="1" applyAlignment="1" applyProtection="1">
      <alignment horizontal="left" vertical="center" wrapText="1"/>
      <protection locked="0"/>
    </xf>
    <xf numFmtId="0" fontId="32" fillId="2" borderId="44" xfId="0" applyFont="1" applyFill="1" applyBorder="1" applyAlignment="1" applyProtection="1">
      <alignment horizontal="left" vertical="center" wrapText="1"/>
      <protection locked="0"/>
    </xf>
    <xf numFmtId="0" fontId="32" fillId="2" borderId="45" xfId="0" applyFont="1" applyFill="1" applyBorder="1" applyAlignment="1" applyProtection="1">
      <alignment horizontal="left" vertical="center" wrapText="1"/>
      <protection locked="0"/>
    </xf>
    <xf numFmtId="0" fontId="32" fillId="2" borderId="46" xfId="0" applyFont="1" applyFill="1" applyBorder="1" applyAlignment="1" applyProtection="1">
      <alignment horizontal="left" vertical="center" wrapText="1"/>
      <protection locked="0"/>
    </xf>
    <xf numFmtId="0" fontId="32" fillId="2" borderId="47" xfId="0" applyFont="1" applyFill="1" applyBorder="1" applyAlignment="1" applyProtection="1">
      <alignment horizontal="left" vertical="center" wrapText="1"/>
      <protection locked="0"/>
    </xf>
    <xf numFmtId="0" fontId="32" fillId="2" borderId="48" xfId="0" applyFont="1" applyFill="1" applyBorder="1" applyAlignment="1" applyProtection="1">
      <alignment horizontal="left" vertical="center" wrapText="1"/>
      <protection locked="0"/>
    </xf>
    <xf numFmtId="0" fontId="32" fillId="2" borderId="17"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18" xfId="0" applyFont="1" applyFill="1" applyBorder="1" applyAlignment="1" applyProtection="1">
      <alignment horizontal="center" vertical="center"/>
      <protection locked="0"/>
    </xf>
    <xf numFmtId="0" fontId="6" fillId="4" borderId="36" xfId="0" applyFont="1" applyFill="1" applyBorder="1" applyAlignment="1" applyProtection="1">
      <alignment horizontal="left" vertical="center" wrapText="1"/>
      <protection locked="0"/>
    </xf>
    <xf numFmtId="0" fontId="6" fillId="4" borderId="50" xfId="0" applyFont="1" applyFill="1" applyBorder="1" applyAlignment="1" applyProtection="1">
      <alignment horizontal="left" vertical="center" wrapText="1"/>
      <protection locked="0"/>
    </xf>
    <xf numFmtId="0" fontId="6" fillId="4" borderId="36" xfId="0" applyFont="1" applyFill="1" applyBorder="1" applyAlignment="1" applyProtection="1">
      <alignment horizontal="center" vertical="center"/>
      <protection locked="0"/>
    </xf>
    <xf numFmtId="0" fontId="6" fillId="4" borderId="50" xfId="0" applyFont="1" applyFill="1" applyBorder="1" applyAlignment="1" applyProtection="1">
      <alignment horizontal="center" vertical="center"/>
      <protection locked="0"/>
    </xf>
    <xf numFmtId="0" fontId="6" fillId="4" borderId="36" xfId="0" applyFont="1" applyFill="1" applyBorder="1" applyAlignment="1" applyProtection="1">
      <alignment horizontal="left" vertical="center"/>
      <protection locked="0"/>
    </xf>
    <xf numFmtId="0" fontId="6" fillId="4" borderId="51" xfId="0" applyFont="1" applyFill="1" applyBorder="1" applyAlignment="1" applyProtection="1">
      <alignment horizontal="left" vertical="center"/>
      <protection locked="0"/>
    </xf>
    <xf numFmtId="0" fontId="6" fillId="4" borderId="50" xfId="0" applyFont="1" applyFill="1" applyBorder="1" applyAlignment="1" applyProtection="1">
      <alignment horizontal="left" vertical="center"/>
      <protection locked="0"/>
    </xf>
    <xf numFmtId="1" fontId="6" fillId="0" borderId="35" xfId="0" applyNumberFormat="1" applyFont="1" applyBorder="1" applyAlignment="1">
      <alignment horizontal="center" vertical="center"/>
    </xf>
    <xf numFmtId="1" fontId="6" fillId="0" borderId="52" xfId="0" applyNumberFormat="1" applyFont="1" applyBorder="1" applyAlignment="1">
      <alignment horizontal="center" vertical="center"/>
    </xf>
    <xf numFmtId="0" fontId="4" fillId="4" borderId="0" xfId="0" applyFont="1" applyFill="1" applyAlignment="1" applyProtection="1">
      <alignment horizontal="center" wrapText="1"/>
      <protection locked="0"/>
    </xf>
    <xf numFmtId="0" fontId="2" fillId="2" borderId="33" xfId="0" applyFont="1" applyFill="1" applyBorder="1" applyAlignment="1">
      <alignment horizontal="center"/>
    </xf>
    <xf numFmtId="0" fontId="2" fillId="2" borderId="19" xfId="0" applyFont="1" applyFill="1" applyBorder="1" applyAlignment="1">
      <alignment horizontal="center"/>
    </xf>
    <xf numFmtId="0" fontId="33" fillId="8" borderId="36" xfId="0" applyFont="1" applyFill="1" applyBorder="1" applyAlignment="1">
      <alignment horizontal="left" wrapText="1"/>
    </xf>
    <xf numFmtId="0" fontId="33" fillId="8" borderId="51" xfId="0" applyFont="1" applyFill="1" applyBorder="1" applyAlignment="1">
      <alignment horizontal="left" wrapText="1"/>
    </xf>
    <xf numFmtId="0" fontId="33" fillId="8" borderId="50" xfId="0" applyFont="1" applyFill="1" applyBorder="1" applyAlignment="1">
      <alignment horizontal="left" wrapText="1"/>
    </xf>
    <xf numFmtId="0" fontId="35" fillId="8" borderId="0" xfId="0" applyFont="1" applyFill="1" applyAlignment="1" applyProtection="1">
      <alignment horizontal="left" wrapText="1"/>
      <protection locked="0"/>
    </xf>
    <xf numFmtId="0" fontId="37" fillId="2" borderId="18" xfId="0" applyFont="1" applyFill="1" applyBorder="1" applyAlignment="1" applyProtection="1">
      <alignment horizontal="center" vertical="center" wrapText="1"/>
      <protection locked="0"/>
    </xf>
    <xf numFmtId="0" fontId="37" fillId="2" borderId="13" xfId="0" applyFont="1" applyFill="1" applyBorder="1" applyAlignment="1" applyProtection="1">
      <alignment horizontal="center" vertical="center" wrapText="1"/>
      <protection locked="0"/>
    </xf>
    <xf numFmtId="0" fontId="37" fillId="2" borderId="33" xfId="0" applyFont="1" applyFill="1" applyBorder="1" applyAlignment="1" applyProtection="1">
      <alignment horizontal="center" wrapText="1"/>
      <protection locked="0"/>
    </xf>
    <xf numFmtId="0" fontId="37" fillId="2" borderId="19" xfId="0" applyFont="1" applyFill="1" applyBorder="1" applyAlignment="1" applyProtection="1">
      <alignment horizontal="center" wrapText="1"/>
      <protection locked="0"/>
    </xf>
    <xf numFmtId="0" fontId="37" fillId="2" borderId="26" xfId="0" applyFont="1" applyFill="1" applyBorder="1" applyAlignment="1" applyProtection="1">
      <alignment horizontal="center" wrapText="1"/>
      <protection locked="0"/>
    </xf>
    <xf numFmtId="0" fontId="37" fillId="2" borderId="16" xfId="0" applyFont="1" applyFill="1" applyBorder="1" applyAlignment="1" applyProtection="1">
      <alignment horizontal="center" vertical="center" textRotation="90"/>
      <protection locked="0"/>
    </xf>
    <xf numFmtId="0" fontId="37" fillId="2" borderId="7" xfId="0" applyFont="1" applyFill="1" applyBorder="1" applyAlignment="1" applyProtection="1">
      <alignment horizontal="center" vertical="center" textRotation="90"/>
      <protection locked="0"/>
    </xf>
    <xf numFmtId="0" fontId="37" fillId="2" borderId="17" xfId="0" applyFont="1" applyFill="1" applyBorder="1" applyAlignment="1" applyProtection="1">
      <alignment horizontal="center" vertical="center" wrapText="1"/>
      <protection locked="0"/>
    </xf>
    <xf numFmtId="0" fontId="37" fillId="2" borderId="8" xfId="0" applyFont="1" applyFill="1" applyBorder="1" applyAlignment="1" applyProtection="1">
      <alignment horizontal="center" vertical="center" wrapText="1"/>
      <protection locked="0"/>
    </xf>
    <xf numFmtId="0" fontId="37" fillId="2" borderId="29" xfId="0" applyFont="1" applyFill="1" applyBorder="1" applyAlignment="1" applyProtection="1">
      <alignment horizontal="center" vertical="center" wrapText="1"/>
      <protection locked="0"/>
    </xf>
    <xf numFmtId="0" fontId="37" fillId="2" borderId="40" xfId="0" applyFont="1" applyFill="1" applyBorder="1" applyAlignment="1" applyProtection="1">
      <alignment horizontal="center" vertical="center" wrapText="1"/>
      <protection locked="0"/>
    </xf>
    <xf numFmtId="0" fontId="6" fillId="4" borderId="0" xfId="0" applyFont="1" applyFill="1" applyAlignment="1" applyProtection="1">
      <alignment horizontal="left" vertical="top" wrapText="1"/>
      <protection locked="0"/>
    </xf>
    <xf numFmtId="0" fontId="6" fillId="4" borderId="0" xfId="0" applyFont="1" applyFill="1" applyAlignment="1" applyProtection="1">
      <alignment horizontal="left" wrapText="1"/>
      <protection locked="0"/>
    </xf>
  </cellXfs>
  <cellStyles count="5">
    <cellStyle name="Normal" xfId="0" builtinId="0"/>
    <cellStyle name="Normal 2" xfId="1" xr:uid="{00000000-0005-0000-0000-000001000000}"/>
    <cellStyle name="Normal 3" xfId="2" xr:uid="{00000000-0005-0000-0000-000002000000}"/>
    <cellStyle name="Percent" xfId="3" builtinId="5"/>
    <cellStyle name="Percent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P58"/>
  <sheetViews>
    <sheetView zoomScale="90" zoomScaleNormal="90" workbookViewId="0">
      <pane ySplit="5" topLeftCell="A15" activePane="bottomLeft" state="frozen"/>
      <selection pane="bottomLeft" activeCell="O15" sqref="O15"/>
    </sheetView>
  </sheetViews>
  <sheetFormatPr defaultColWidth="9.140625" defaultRowHeight="16.5" x14ac:dyDescent="0.3"/>
  <cols>
    <col min="1" max="1" width="8.7109375" style="41" bestFit="1" customWidth="1"/>
    <col min="2" max="2" width="79.5703125" style="41" customWidth="1"/>
    <col min="3" max="3" width="7" style="42" bestFit="1" customWidth="1"/>
    <col min="4" max="4" width="13.140625" style="42" customWidth="1"/>
    <col min="5" max="6" width="16.28515625" style="42" bestFit="1" customWidth="1"/>
    <col min="7" max="7" width="13.28515625" style="42" customWidth="1"/>
    <col min="8" max="9" width="14.85546875" style="42" customWidth="1"/>
    <col min="10" max="10" width="53" style="41" bestFit="1" customWidth="1"/>
    <col min="11" max="16384" width="9.140625" style="41"/>
  </cols>
  <sheetData>
    <row r="2" spans="1:10" ht="18" x14ac:dyDescent="0.35">
      <c r="A2" s="325" t="s">
        <v>0</v>
      </c>
      <c r="B2" s="325"/>
      <c r="C2" s="325"/>
      <c r="D2" s="325"/>
      <c r="E2" s="325"/>
      <c r="F2" s="325"/>
      <c r="G2" s="325"/>
      <c r="H2" s="325"/>
      <c r="I2" s="325"/>
      <c r="J2" s="325"/>
    </row>
    <row r="4" spans="1:10" x14ac:dyDescent="0.3">
      <c r="A4" s="321" t="s">
        <v>1</v>
      </c>
      <c r="B4" s="322"/>
      <c r="C4" s="322"/>
      <c r="D4" s="322"/>
      <c r="E4" s="322"/>
      <c r="F4" s="322"/>
      <c r="G4" s="322"/>
      <c r="H4" s="322"/>
      <c r="I4" s="323"/>
      <c r="J4" s="324"/>
    </row>
    <row r="5" spans="1:10" x14ac:dyDescent="0.3">
      <c r="A5" s="121" t="s">
        <v>2</v>
      </c>
      <c r="B5" s="122" t="s">
        <v>3</v>
      </c>
      <c r="C5" s="122" t="s">
        <v>4</v>
      </c>
      <c r="D5" s="123">
        <v>2017</v>
      </c>
      <c r="E5" s="123">
        <v>2018</v>
      </c>
      <c r="F5" s="123">
        <v>2019</v>
      </c>
      <c r="G5" s="123">
        <v>2020</v>
      </c>
      <c r="H5" s="123">
        <v>2021</v>
      </c>
      <c r="I5" s="250">
        <v>2022</v>
      </c>
      <c r="J5" s="124" t="s">
        <v>5</v>
      </c>
    </row>
    <row r="6" spans="1:10" x14ac:dyDescent="0.3">
      <c r="A6" s="125" t="s">
        <v>6</v>
      </c>
      <c r="B6" s="126" t="s">
        <v>7</v>
      </c>
      <c r="C6" s="192" t="s">
        <v>8</v>
      </c>
      <c r="D6" s="166">
        <v>32832.57</v>
      </c>
      <c r="E6" s="166">
        <v>32203.028999999999</v>
      </c>
      <c r="F6" s="166">
        <v>38626.127999999997</v>
      </c>
      <c r="G6" s="166">
        <v>39486.826000000001</v>
      </c>
      <c r="H6" s="166">
        <v>47838.949000000001</v>
      </c>
      <c r="I6" s="251">
        <v>47263</v>
      </c>
      <c r="J6" s="127"/>
    </row>
    <row r="7" spans="1:10" x14ac:dyDescent="0.3">
      <c r="A7" s="128" t="s">
        <v>6</v>
      </c>
      <c r="B7" s="126" t="s">
        <v>9</v>
      </c>
      <c r="C7" s="192" t="s">
        <v>8</v>
      </c>
      <c r="D7" s="166">
        <v>140.15</v>
      </c>
      <c r="E7" s="166">
        <v>43.581000000000003</v>
      </c>
      <c r="F7" s="166">
        <v>40.204999999999998</v>
      </c>
      <c r="G7" s="166">
        <v>141.30699999999999</v>
      </c>
      <c r="H7" s="166">
        <v>78.242999999999995</v>
      </c>
      <c r="I7" s="251">
        <v>9.3000000000000007</v>
      </c>
      <c r="J7" s="127"/>
    </row>
    <row r="8" spans="1:10" x14ac:dyDescent="0.3">
      <c r="A8" s="128" t="s">
        <v>10</v>
      </c>
      <c r="B8" s="129" t="s">
        <v>11</v>
      </c>
      <c r="C8" s="192" t="s">
        <v>8</v>
      </c>
      <c r="D8" s="167">
        <v>0.2</v>
      </c>
      <c r="E8" s="167">
        <v>0.3</v>
      </c>
      <c r="F8" s="167">
        <v>0.3</v>
      </c>
      <c r="G8" s="167">
        <v>0.3</v>
      </c>
      <c r="H8" s="167">
        <v>0.3</v>
      </c>
      <c r="I8" s="252">
        <v>0.3</v>
      </c>
      <c r="J8" s="130"/>
    </row>
    <row r="9" spans="1:10" x14ac:dyDescent="0.3">
      <c r="A9" s="128" t="s">
        <v>12</v>
      </c>
      <c r="B9" s="131" t="s">
        <v>13</v>
      </c>
      <c r="C9" s="192" t="s">
        <v>8</v>
      </c>
      <c r="D9" s="167">
        <v>8508.1090000000004</v>
      </c>
      <c r="E9" s="167">
        <v>8894.1239999999998</v>
      </c>
      <c r="F9" s="167">
        <v>8575.7080000000005</v>
      </c>
      <c r="G9" s="167">
        <v>12264.348</v>
      </c>
      <c r="H9" s="167">
        <v>11182.370999999999</v>
      </c>
      <c r="I9" s="252">
        <v>13190</v>
      </c>
      <c r="J9" s="130"/>
    </row>
    <row r="10" spans="1:10" x14ac:dyDescent="0.3">
      <c r="A10" s="128" t="s">
        <v>14</v>
      </c>
      <c r="B10" s="132" t="s">
        <v>15</v>
      </c>
      <c r="C10" s="192" t="s">
        <v>8</v>
      </c>
      <c r="D10" s="167">
        <f>D6+D7+D8+D9</f>
        <v>41481.028999999995</v>
      </c>
      <c r="E10" s="167">
        <f>E6+E7+E8+E9</f>
        <v>41141.034</v>
      </c>
      <c r="F10" s="167">
        <f>F6+F7+F8+F9</f>
        <v>47242.341</v>
      </c>
      <c r="G10" s="167">
        <f>G6+G7+G8+G9</f>
        <v>51892.781000000003</v>
      </c>
      <c r="H10" s="167">
        <f>H6+H7+H8+H9</f>
        <v>59099.863000000005</v>
      </c>
      <c r="I10" s="252">
        <v>60462.6</v>
      </c>
      <c r="J10" s="130"/>
    </row>
    <row r="11" spans="1:10" x14ac:dyDescent="0.3">
      <c r="A11" s="133">
        <v>2</v>
      </c>
      <c r="B11" s="131" t="s">
        <v>16</v>
      </c>
      <c r="C11" s="192" t="s">
        <v>8</v>
      </c>
      <c r="D11" s="167">
        <v>3963.69</v>
      </c>
      <c r="E11" s="167">
        <v>4215.6959999999999</v>
      </c>
      <c r="F11" s="167">
        <v>4256.22</v>
      </c>
      <c r="G11" s="167">
        <v>4269.2290000000003</v>
      </c>
      <c r="H11" s="167">
        <v>13461.519</v>
      </c>
      <c r="I11" s="252">
        <v>14203.52</v>
      </c>
      <c r="J11" s="130"/>
    </row>
    <row r="12" spans="1:10" x14ac:dyDescent="0.3">
      <c r="A12" s="134" t="s">
        <v>17</v>
      </c>
      <c r="B12" s="131" t="s">
        <v>18</v>
      </c>
      <c r="C12" s="192" t="s">
        <v>8</v>
      </c>
      <c r="D12" s="167"/>
      <c r="E12" s="167"/>
      <c r="F12" s="167"/>
      <c r="G12" s="167"/>
      <c r="H12" s="167"/>
      <c r="I12" s="252"/>
      <c r="J12" s="130"/>
    </row>
    <row r="13" spans="1:10" x14ac:dyDescent="0.3">
      <c r="A13" s="134" t="s">
        <v>19</v>
      </c>
      <c r="B13" s="131" t="s">
        <v>20</v>
      </c>
      <c r="C13" s="192" t="s">
        <v>8</v>
      </c>
      <c r="D13" s="167">
        <v>4472.5</v>
      </c>
      <c r="E13" s="167">
        <v>4190.442</v>
      </c>
      <c r="F13" s="167">
        <v>5171.616</v>
      </c>
      <c r="G13" s="167">
        <v>7997.0249999999996</v>
      </c>
      <c r="H13" s="167">
        <v>6589.4719999999998</v>
      </c>
      <c r="I13" s="252">
        <v>8552.7099999999991</v>
      </c>
      <c r="J13" s="130"/>
    </row>
    <row r="14" spans="1:10" x14ac:dyDescent="0.3">
      <c r="A14" s="133">
        <v>3</v>
      </c>
      <c r="B14" s="135" t="s">
        <v>21</v>
      </c>
      <c r="C14" s="192" t="s">
        <v>8</v>
      </c>
      <c r="D14" s="167">
        <f>D12+D13</f>
        <v>4472.5</v>
      </c>
      <c r="E14" s="167">
        <f>E12+E13</f>
        <v>4190.442</v>
      </c>
      <c r="F14" s="167">
        <f>F12+F13</f>
        <v>5171.616</v>
      </c>
      <c r="G14" s="167">
        <f>G12+G13</f>
        <v>7997.0249999999996</v>
      </c>
      <c r="H14" s="167">
        <f>H12+H13</f>
        <v>6589.4719999999998</v>
      </c>
      <c r="I14" s="252">
        <v>8552.7099999999991</v>
      </c>
      <c r="J14" s="130"/>
    </row>
    <row r="15" spans="1:10" ht="33.75" x14ac:dyDescent="0.35">
      <c r="A15" s="133">
        <v>4</v>
      </c>
      <c r="B15" s="136" t="s">
        <v>22</v>
      </c>
      <c r="C15" s="195" t="s">
        <v>23</v>
      </c>
      <c r="D15" s="202">
        <f t="shared" ref="D15:I15" si="0">(D6+D7+D8)*100/D10</f>
        <v>79.489156356270726</v>
      </c>
      <c r="E15" s="202">
        <f t="shared" si="0"/>
        <v>78.381379524880188</v>
      </c>
      <c r="F15" s="202">
        <f t="shared" si="0"/>
        <v>81.847410990915975</v>
      </c>
      <c r="G15" s="202">
        <f t="shared" si="0"/>
        <v>76.365984316778096</v>
      </c>
      <c r="H15" s="202">
        <f t="shared" si="0"/>
        <v>81.078854615957397</v>
      </c>
      <c r="I15" s="202">
        <f t="shared" si="0"/>
        <v>78.184861385385361</v>
      </c>
      <c r="J15" s="130"/>
    </row>
    <row r="16" spans="1:10" ht="66" x14ac:dyDescent="0.3">
      <c r="A16" s="133">
        <v>5</v>
      </c>
      <c r="B16" s="136" t="s">
        <v>24</v>
      </c>
      <c r="C16" s="195" t="s">
        <v>23</v>
      </c>
      <c r="D16" s="202">
        <f t="shared" ref="D16:I16" si="1">D11/D10*100</f>
        <v>9.5554283380964353</v>
      </c>
      <c r="E16" s="202">
        <f t="shared" si="1"/>
        <v>10.246937400746905</v>
      </c>
      <c r="F16" s="202">
        <f t="shared" si="1"/>
        <v>9.0093333859132851</v>
      </c>
      <c r="G16" s="202">
        <f t="shared" si="1"/>
        <v>8.2270190915379935</v>
      </c>
      <c r="H16" s="202">
        <f t="shared" si="1"/>
        <v>22.777580719603357</v>
      </c>
      <c r="I16" s="202">
        <f t="shared" si="1"/>
        <v>23.491414527327638</v>
      </c>
      <c r="J16" s="130"/>
    </row>
    <row r="17" spans="1:16" ht="33" x14ac:dyDescent="0.3">
      <c r="A17" s="133">
        <v>6</v>
      </c>
      <c r="B17" s="136" t="s">
        <v>25</v>
      </c>
      <c r="C17" s="195" t="s">
        <v>23</v>
      </c>
      <c r="D17" s="202">
        <f t="shared" ref="D17:I17" si="2">D11/D10*100</f>
        <v>9.5554283380964353</v>
      </c>
      <c r="E17" s="202">
        <f t="shared" si="2"/>
        <v>10.246937400746905</v>
      </c>
      <c r="F17" s="202">
        <f t="shared" si="2"/>
        <v>9.0093333859132851</v>
      </c>
      <c r="G17" s="202">
        <f t="shared" si="2"/>
        <v>8.2270190915379935</v>
      </c>
      <c r="H17" s="202">
        <f t="shared" si="2"/>
        <v>22.777580719603357</v>
      </c>
      <c r="I17" s="202">
        <f t="shared" si="2"/>
        <v>23.491414527327638</v>
      </c>
      <c r="J17" s="130"/>
    </row>
    <row r="18" spans="1:16" ht="33" x14ac:dyDescent="0.3">
      <c r="A18" s="133">
        <v>7</v>
      </c>
      <c r="B18" s="136" t="s">
        <v>26</v>
      </c>
      <c r="C18" s="195"/>
      <c r="D18" s="202">
        <f t="shared" ref="D18:I18" si="3">D9/D13</f>
        <v>1.902316154276132</v>
      </c>
      <c r="E18" s="202">
        <f t="shared" si="3"/>
        <v>2.1224787265877918</v>
      </c>
      <c r="F18" s="202">
        <f t="shared" si="3"/>
        <v>1.6582259781081969</v>
      </c>
      <c r="G18" s="202">
        <f t="shared" si="3"/>
        <v>1.5336138126365744</v>
      </c>
      <c r="H18" s="202">
        <f t="shared" si="3"/>
        <v>1.6970056174455252</v>
      </c>
      <c r="I18" s="202">
        <f t="shared" si="3"/>
        <v>1.5422012438162875</v>
      </c>
      <c r="J18" s="130"/>
    </row>
    <row r="19" spans="1:16" ht="33" x14ac:dyDescent="0.3">
      <c r="A19" s="137">
        <v>8</v>
      </c>
      <c r="B19" s="138" t="s">
        <v>27</v>
      </c>
      <c r="C19" s="196" t="s">
        <v>23</v>
      </c>
      <c r="D19" s="203">
        <f t="shared" ref="D19:I19" si="4">D10*100/D14</f>
        <v>927.46850754611501</v>
      </c>
      <c r="E19" s="203">
        <f t="shared" si="4"/>
        <v>981.78268545418359</v>
      </c>
      <c r="F19" s="203">
        <f t="shared" si="4"/>
        <v>913.49282313304002</v>
      </c>
      <c r="G19" s="203">
        <f t="shared" si="4"/>
        <v>648.90107258636817</v>
      </c>
      <c r="H19" s="203">
        <f t="shared" si="4"/>
        <v>896.88313418738267</v>
      </c>
      <c r="I19" s="203">
        <f t="shared" si="4"/>
        <v>706.94084097321206</v>
      </c>
      <c r="J19" s="139"/>
    </row>
    <row r="20" spans="1:16" x14ac:dyDescent="0.3">
      <c r="A20" s="326" t="s">
        <v>28</v>
      </c>
      <c r="B20" s="327"/>
      <c r="C20" s="327"/>
      <c r="D20" s="327"/>
      <c r="E20" s="327"/>
      <c r="F20" s="327"/>
      <c r="G20" s="327"/>
      <c r="H20" s="327"/>
      <c r="I20" s="328"/>
      <c r="J20" s="329"/>
    </row>
    <row r="21" spans="1:16" x14ac:dyDescent="0.3">
      <c r="A21" s="121" t="s">
        <v>2</v>
      </c>
      <c r="B21" s="122" t="s">
        <v>3</v>
      </c>
      <c r="C21" s="122"/>
      <c r="D21" s="123">
        <v>2017</v>
      </c>
      <c r="E21" s="123">
        <v>2018</v>
      </c>
      <c r="F21" s="123">
        <v>2019</v>
      </c>
      <c r="G21" s="123">
        <v>2020</v>
      </c>
      <c r="H21" s="123">
        <v>2021</v>
      </c>
      <c r="I21" s="250">
        <v>2022</v>
      </c>
      <c r="J21" s="140" t="s">
        <v>5</v>
      </c>
    </row>
    <row r="22" spans="1:16" x14ac:dyDescent="0.3">
      <c r="A22" s="141">
        <v>1</v>
      </c>
      <c r="B22" s="142" t="s">
        <v>29</v>
      </c>
      <c r="C22" s="192" t="s">
        <v>8</v>
      </c>
      <c r="D22" s="162">
        <v>2041.57</v>
      </c>
      <c r="E22" s="162">
        <v>588.26</v>
      </c>
      <c r="F22" s="162">
        <v>576.1</v>
      </c>
      <c r="G22" s="162">
        <v>2194.498</v>
      </c>
      <c r="H22" s="162">
        <v>843.05100000000004</v>
      </c>
      <c r="I22" s="253">
        <v>429.18</v>
      </c>
      <c r="J22" s="143"/>
    </row>
    <row r="23" spans="1:16" x14ac:dyDescent="0.3">
      <c r="A23" s="144" t="s">
        <v>6</v>
      </c>
      <c r="B23" s="138" t="s">
        <v>30</v>
      </c>
      <c r="C23" s="192" t="s">
        <v>8</v>
      </c>
      <c r="D23" s="163">
        <v>2041.57</v>
      </c>
      <c r="E23" s="162">
        <v>588.26</v>
      </c>
      <c r="F23" s="162">
        <v>576.1</v>
      </c>
      <c r="G23" s="162">
        <v>2194.498</v>
      </c>
      <c r="H23" s="163">
        <v>843.05</v>
      </c>
      <c r="I23" s="254">
        <v>429.18</v>
      </c>
      <c r="J23" s="145"/>
    </row>
    <row r="24" spans="1:16" x14ac:dyDescent="0.3">
      <c r="A24" s="321" t="s">
        <v>31</v>
      </c>
      <c r="B24" s="322"/>
      <c r="C24" s="322"/>
      <c r="D24" s="322"/>
      <c r="E24" s="322"/>
      <c r="F24" s="322"/>
      <c r="G24" s="322"/>
      <c r="H24" s="322"/>
      <c r="I24" s="323"/>
      <c r="J24" s="324"/>
    </row>
    <row r="25" spans="1:16" x14ac:dyDescent="0.3">
      <c r="A25" s="121" t="s">
        <v>2</v>
      </c>
      <c r="B25" s="122" t="s">
        <v>3</v>
      </c>
      <c r="C25" s="122"/>
      <c r="D25" s="123">
        <v>2017</v>
      </c>
      <c r="E25" s="123">
        <v>2018</v>
      </c>
      <c r="F25" s="123">
        <v>2019</v>
      </c>
      <c r="G25" s="123">
        <v>2020</v>
      </c>
      <c r="H25" s="123">
        <v>2021</v>
      </c>
      <c r="I25" s="250">
        <v>2022</v>
      </c>
      <c r="J25" s="140" t="s">
        <v>5</v>
      </c>
    </row>
    <row r="26" spans="1:16" x14ac:dyDescent="0.3">
      <c r="A26" s="128" t="s">
        <v>6</v>
      </c>
      <c r="B26" s="146" t="s">
        <v>32</v>
      </c>
      <c r="C26" s="192" t="s">
        <v>8</v>
      </c>
      <c r="D26" s="162">
        <v>1332.26</v>
      </c>
      <c r="E26" s="162">
        <v>1831.0229999999999</v>
      </c>
      <c r="F26" s="162">
        <v>3092</v>
      </c>
      <c r="G26" s="162">
        <v>1469.4659999999999</v>
      </c>
      <c r="H26" s="162">
        <v>1841.1030000000001</v>
      </c>
      <c r="I26" s="253">
        <v>861.2</v>
      </c>
      <c r="J26" s="143"/>
    </row>
    <row r="27" spans="1:16" x14ac:dyDescent="0.3">
      <c r="A27" s="128" t="s">
        <v>10</v>
      </c>
      <c r="B27" s="132" t="s">
        <v>33</v>
      </c>
      <c r="C27" s="197" t="s">
        <v>8</v>
      </c>
      <c r="D27" s="164">
        <v>13631.65</v>
      </c>
      <c r="E27" s="164">
        <v>12692.17</v>
      </c>
      <c r="F27" s="164">
        <v>12688.09</v>
      </c>
      <c r="G27" s="164">
        <v>17228.807000000001</v>
      </c>
      <c r="H27" s="164">
        <v>15622.91</v>
      </c>
      <c r="I27" s="255">
        <v>16670.400000000001</v>
      </c>
      <c r="J27" s="147"/>
      <c r="P27" s="120"/>
    </row>
    <row r="28" spans="1:16" x14ac:dyDescent="0.3">
      <c r="A28" s="128" t="s">
        <v>12</v>
      </c>
      <c r="B28" s="132" t="s">
        <v>34</v>
      </c>
      <c r="C28" s="197" t="s">
        <v>8</v>
      </c>
      <c r="D28" s="164">
        <v>13.27</v>
      </c>
      <c r="E28" s="164">
        <v>8.7200000000000006</v>
      </c>
      <c r="F28" s="164">
        <v>13.82</v>
      </c>
      <c r="G28" s="164">
        <v>5.96</v>
      </c>
      <c r="H28" s="164">
        <v>6.68</v>
      </c>
      <c r="I28" s="255">
        <v>6.37</v>
      </c>
      <c r="J28" s="147"/>
    </row>
    <row r="29" spans="1:16" ht="33" x14ac:dyDescent="0.3">
      <c r="A29" s="128" t="s">
        <v>35</v>
      </c>
      <c r="B29" s="132" t="s">
        <v>36</v>
      </c>
      <c r="C29" s="197" t="s">
        <v>8</v>
      </c>
      <c r="D29" s="164">
        <v>1140.31</v>
      </c>
      <c r="E29" s="164">
        <v>1192.1300000000001</v>
      </c>
      <c r="F29" s="164">
        <v>1831.62</v>
      </c>
      <c r="G29" s="164">
        <v>1363.45</v>
      </c>
      <c r="H29" s="164">
        <v>1208.71</v>
      </c>
      <c r="I29" s="255">
        <v>916.44</v>
      </c>
      <c r="J29" s="147"/>
    </row>
    <row r="30" spans="1:16" x14ac:dyDescent="0.3">
      <c r="A30" s="128" t="s">
        <v>37</v>
      </c>
      <c r="B30" s="132" t="s">
        <v>38</v>
      </c>
      <c r="C30" s="197" t="s">
        <v>8</v>
      </c>
      <c r="D30" s="164">
        <v>51.86</v>
      </c>
      <c r="E30" s="164">
        <v>3.85</v>
      </c>
      <c r="F30" s="164">
        <v>31.04</v>
      </c>
      <c r="G30" s="164">
        <v>120.06</v>
      </c>
      <c r="H30" s="164">
        <v>167.90100000000001</v>
      </c>
      <c r="I30" s="255">
        <v>168.7</v>
      </c>
      <c r="J30" s="147"/>
    </row>
    <row r="31" spans="1:16" x14ac:dyDescent="0.3">
      <c r="A31" s="42">
        <v>1</v>
      </c>
      <c r="B31" s="132" t="s">
        <v>39</v>
      </c>
      <c r="C31" s="197" t="s">
        <v>8</v>
      </c>
      <c r="D31" s="164">
        <f>D26+D27+D28+D29+D30</f>
        <v>16169.35</v>
      </c>
      <c r="E31" s="164">
        <f>E26+E27+E28+E29+E30</f>
        <v>15727.892999999998</v>
      </c>
      <c r="F31" s="164">
        <f>F26+F27+F28+F29+F30</f>
        <v>17656.57</v>
      </c>
      <c r="G31" s="164">
        <f>G26+G27+G28+G29+G30</f>
        <v>20187.743000000002</v>
      </c>
      <c r="H31" s="164">
        <f>H26+H27+H28+H29+H30</f>
        <v>18847.304</v>
      </c>
      <c r="I31" s="255">
        <v>18623.11</v>
      </c>
      <c r="J31" s="147"/>
    </row>
    <row r="32" spans="1:16" x14ac:dyDescent="0.3">
      <c r="A32" s="148">
        <v>2</v>
      </c>
      <c r="B32" s="138" t="s">
        <v>40</v>
      </c>
      <c r="C32" s="196" t="s">
        <v>23</v>
      </c>
      <c r="D32" s="163">
        <f>(D26+D27+D30)*100/D31</f>
        <v>92.865637765278137</v>
      </c>
      <c r="E32" s="163">
        <f>(E26+E27+E30)*100/E31</f>
        <v>92.364838697720046</v>
      </c>
      <c r="F32" s="163">
        <f>(F26+F27+F30)*100/F31</f>
        <v>89.548139870880931</v>
      </c>
      <c r="G32" s="163">
        <f>(G26+G27+G30)*100/G31</f>
        <v>93.216626544136219</v>
      </c>
      <c r="H32" s="163">
        <f>(H26+H27+H29)*100/H31</f>
        <v>99.073708366989777</v>
      </c>
      <c r="I32" s="163">
        <f>(I26+I27+I29)*100/I31</f>
        <v>99.059931450761979</v>
      </c>
      <c r="J32" s="163"/>
    </row>
    <row r="33" spans="1:10" x14ac:dyDescent="0.3">
      <c r="A33" s="321" t="s">
        <v>41</v>
      </c>
      <c r="B33" s="322"/>
      <c r="C33" s="322"/>
      <c r="D33" s="322"/>
      <c r="E33" s="322"/>
      <c r="F33" s="322"/>
      <c r="G33" s="322"/>
      <c r="H33" s="322"/>
      <c r="I33" s="323"/>
      <c r="J33" s="324"/>
    </row>
    <row r="34" spans="1:10" x14ac:dyDescent="0.3">
      <c r="A34" s="121" t="s">
        <v>2</v>
      </c>
      <c r="B34" s="122" t="s">
        <v>3</v>
      </c>
      <c r="C34" s="122"/>
      <c r="D34" s="123">
        <v>2017</v>
      </c>
      <c r="E34" s="123">
        <v>2018</v>
      </c>
      <c r="F34" s="123">
        <v>2019</v>
      </c>
      <c r="G34" s="123">
        <v>2020</v>
      </c>
      <c r="H34" s="123">
        <v>2021</v>
      </c>
      <c r="I34" s="250">
        <v>2022</v>
      </c>
      <c r="J34" s="124" t="s">
        <v>5</v>
      </c>
    </row>
    <row r="35" spans="1:10" x14ac:dyDescent="0.3">
      <c r="A35" s="128" t="s">
        <v>6</v>
      </c>
      <c r="B35" s="146" t="s">
        <v>42</v>
      </c>
      <c r="C35" s="192" t="s">
        <v>8</v>
      </c>
      <c r="D35" s="162">
        <v>8856.0349999999999</v>
      </c>
      <c r="E35" s="162">
        <v>10272.001</v>
      </c>
      <c r="F35" s="162">
        <v>11310.513999999999</v>
      </c>
      <c r="G35" s="162">
        <v>11827.802</v>
      </c>
      <c r="H35" s="162">
        <v>11986.019</v>
      </c>
      <c r="I35" s="253">
        <v>11267.58</v>
      </c>
      <c r="J35" s="143"/>
    </row>
    <row r="36" spans="1:10" x14ac:dyDescent="0.3">
      <c r="A36" s="128" t="s">
        <v>10</v>
      </c>
      <c r="B36" s="132" t="s">
        <v>43</v>
      </c>
      <c r="C36" s="197" t="s">
        <v>8</v>
      </c>
      <c r="D36" s="164">
        <v>135.16999999999999</v>
      </c>
      <c r="E36" s="164">
        <v>152.93700000000001</v>
      </c>
      <c r="F36" s="164">
        <v>175.35499999999999</v>
      </c>
      <c r="G36" s="164">
        <v>181.01599999999999</v>
      </c>
      <c r="H36" s="164">
        <v>192.28700000000001</v>
      </c>
      <c r="I36" s="255">
        <v>254.25</v>
      </c>
      <c r="J36" s="147"/>
    </row>
    <row r="37" spans="1:10" x14ac:dyDescent="0.3">
      <c r="A37" s="128" t="s">
        <v>12</v>
      </c>
      <c r="B37" s="132" t="s">
        <v>44</v>
      </c>
      <c r="C37" s="197" t="s">
        <v>8</v>
      </c>
      <c r="D37" s="164">
        <v>6866.57</v>
      </c>
      <c r="E37" s="164">
        <v>4988.6360000000004</v>
      </c>
      <c r="F37" s="164">
        <v>6067.299</v>
      </c>
      <c r="G37" s="164">
        <v>8164.2349999999997</v>
      </c>
      <c r="H37" s="164">
        <v>6620.7460000000001</v>
      </c>
      <c r="I37" s="255">
        <v>6507.4</v>
      </c>
      <c r="J37" s="147"/>
    </row>
    <row r="38" spans="1:10" x14ac:dyDescent="0.3">
      <c r="A38" s="42">
        <v>1</v>
      </c>
      <c r="B38" s="132" t="s">
        <v>45</v>
      </c>
      <c r="C38" s="197" t="s">
        <v>8</v>
      </c>
      <c r="D38" s="164">
        <f>D35+D36+D37</f>
        <v>15857.775</v>
      </c>
      <c r="E38" s="164">
        <f>E35+E36+E37</f>
        <v>15413.574000000001</v>
      </c>
      <c r="F38" s="164">
        <f>F35+F36+F37</f>
        <v>17553.167999999998</v>
      </c>
      <c r="G38" s="164">
        <f>G35+G36+G37</f>
        <v>20173.053</v>
      </c>
      <c r="H38" s="164">
        <f>H35+H36+H37</f>
        <v>18799.052</v>
      </c>
      <c r="I38" s="255">
        <v>18029.23</v>
      </c>
      <c r="J38" s="147"/>
    </row>
    <row r="39" spans="1:10" x14ac:dyDescent="0.3">
      <c r="A39" s="148">
        <v>2</v>
      </c>
      <c r="B39" s="138" t="s">
        <v>46</v>
      </c>
      <c r="C39" s="196" t="s">
        <v>23</v>
      </c>
      <c r="D39" s="163">
        <f>D35*100/D38</f>
        <v>55.846643050491004</v>
      </c>
      <c r="E39" s="163">
        <f>E35*100/E38</f>
        <v>66.642564534351337</v>
      </c>
      <c r="F39" s="163">
        <f>F35*100/F38</f>
        <v>64.435741741889558</v>
      </c>
      <c r="G39" s="163">
        <f>G35*100/G38</f>
        <v>58.631690503167761</v>
      </c>
      <c r="H39" s="163">
        <f>H35*100/H38</f>
        <v>63.758635275863909</v>
      </c>
      <c r="I39" s="254">
        <v>62.5</v>
      </c>
      <c r="J39" s="145"/>
    </row>
    <row r="40" spans="1:10" x14ac:dyDescent="0.3">
      <c r="A40" s="321" t="s">
        <v>47</v>
      </c>
      <c r="B40" s="322"/>
      <c r="C40" s="322"/>
      <c r="D40" s="322"/>
      <c r="E40" s="322"/>
      <c r="F40" s="322"/>
      <c r="G40" s="322"/>
      <c r="H40" s="322"/>
      <c r="I40" s="323"/>
      <c r="J40" s="324"/>
    </row>
    <row r="41" spans="1:10" x14ac:dyDescent="0.3">
      <c r="A41" s="121" t="s">
        <v>48</v>
      </c>
      <c r="B41" s="122" t="s">
        <v>3</v>
      </c>
      <c r="C41" s="122"/>
      <c r="D41" s="123">
        <v>2017</v>
      </c>
      <c r="E41" s="123">
        <v>2018</v>
      </c>
      <c r="F41" s="123">
        <v>2019</v>
      </c>
      <c r="G41" s="123">
        <v>2020</v>
      </c>
      <c r="H41" s="123">
        <v>2021</v>
      </c>
      <c r="I41" s="250">
        <v>2022</v>
      </c>
      <c r="J41" s="124" t="s">
        <v>5</v>
      </c>
    </row>
    <row r="42" spans="1:10" x14ac:dyDescent="0.3">
      <c r="A42" s="141">
        <v>1</v>
      </c>
      <c r="B42" s="142" t="s">
        <v>49</v>
      </c>
      <c r="C42" s="198" t="s">
        <v>8</v>
      </c>
      <c r="D42" s="162">
        <v>311.58</v>
      </c>
      <c r="E42" s="162">
        <v>314.32</v>
      </c>
      <c r="F42" s="162">
        <v>103.38800000000001</v>
      </c>
      <c r="G42" s="162">
        <v>14.669</v>
      </c>
      <c r="H42" s="162">
        <v>48.244</v>
      </c>
      <c r="I42" s="253">
        <v>593.88</v>
      </c>
      <c r="J42" s="143"/>
    </row>
    <row r="43" spans="1:10" x14ac:dyDescent="0.3">
      <c r="A43" s="141">
        <v>2</v>
      </c>
      <c r="B43" s="142" t="s">
        <v>50</v>
      </c>
      <c r="C43" s="198" t="s">
        <v>8</v>
      </c>
      <c r="D43" s="162">
        <v>311.58</v>
      </c>
      <c r="E43" s="162">
        <v>314.32</v>
      </c>
      <c r="F43" s="162">
        <v>103.38800000000001</v>
      </c>
      <c r="G43" s="162">
        <v>14.669</v>
      </c>
      <c r="H43" s="162">
        <v>48.244</v>
      </c>
      <c r="I43" s="253">
        <v>593.88</v>
      </c>
      <c r="J43" s="143"/>
    </row>
    <row r="44" spans="1:10" ht="33" x14ac:dyDescent="0.3">
      <c r="A44" s="149">
        <v>4</v>
      </c>
      <c r="B44" s="136" t="s">
        <v>51</v>
      </c>
      <c r="C44" s="195" t="s">
        <v>23</v>
      </c>
      <c r="D44" s="164">
        <f t="shared" ref="D44:I44" si="5">D43*100/D11</f>
        <v>7.860856928770918</v>
      </c>
      <c r="E44" s="164">
        <f t="shared" si="5"/>
        <v>7.4559455900045926</v>
      </c>
      <c r="F44" s="164">
        <f t="shared" si="5"/>
        <v>2.4291037587342759</v>
      </c>
      <c r="G44" s="164">
        <f t="shared" si="5"/>
        <v>0.34359834059030331</v>
      </c>
      <c r="H44" s="164">
        <f t="shared" si="5"/>
        <v>0.35838451812161759</v>
      </c>
      <c r="I44" s="164">
        <f t="shared" si="5"/>
        <v>4.1812170504213038</v>
      </c>
      <c r="J44" s="147"/>
    </row>
    <row r="45" spans="1:10" ht="33.75" x14ac:dyDescent="0.35">
      <c r="A45" s="149">
        <v>5</v>
      </c>
      <c r="B45" s="136" t="s">
        <v>52</v>
      </c>
      <c r="C45" s="195" t="s">
        <v>23</v>
      </c>
      <c r="D45" s="164">
        <f t="shared" ref="D45:I45" si="6">D42*100/D11</f>
        <v>7.860856928770918</v>
      </c>
      <c r="E45" s="164">
        <f t="shared" si="6"/>
        <v>7.4559455900045926</v>
      </c>
      <c r="F45" s="164">
        <f t="shared" si="6"/>
        <v>2.4291037587342759</v>
      </c>
      <c r="G45" s="164">
        <f t="shared" si="6"/>
        <v>0.34359834059030331</v>
      </c>
      <c r="H45" s="164">
        <f t="shared" si="6"/>
        <v>0.35838451812161759</v>
      </c>
      <c r="I45" s="164">
        <f t="shared" si="6"/>
        <v>4.1812170504213038</v>
      </c>
      <c r="J45" s="147"/>
    </row>
    <row r="46" spans="1:10" ht="49.5" x14ac:dyDescent="0.3">
      <c r="A46" s="149">
        <v>6</v>
      </c>
      <c r="B46" s="136" t="s">
        <v>53</v>
      </c>
      <c r="C46" s="195" t="s">
        <v>23</v>
      </c>
      <c r="D46" s="164">
        <f>D42*100/16169.36</f>
        <v>1.9269779385207577</v>
      </c>
      <c r="E46" s="164">
        <f>E42*100/15727.894</f>
        <v>1.9984875279551095</v>
      </c>
      <c r="F46" s="164">
        <f>F42*100/17656.556</f>
        <v>0.58555020582722928</v>
      </c>
      <c r="G46" s="164">
        <f>G42*100/20187.742</f>
        <v>7.266290603476111E-2</v>
      </c>
      <c r="H46" s="164">
        <f>H42*100/18847.3</f>
        <v>0.25597300409077162</v>
      </c>
      <c r="I46" s="164">
        <f>I42*100/18847.3</f>
        <v>3.151008367246237</v>
      </c>
      <c r="J46" s="147"/>
    </row>
    <row r="47" spans="1:10" x14ac:dyDescent="0.3">
      <c r="A47" s="148">
        <v>7</v>
      </c>
      <c r="B47" s="138" t="s">
        <v>54</v>
      </c>
      <c r="C47" s="196" t="s">
        <v>8</v>
      </c>
      <c r="D47" s="163">
        <v>0</v>
      </c>
      <c r="E47" s="163">
        <v>0</v>
      </c>
      <c r="F47" s="163">
        <v>0</v>
      </c>
      <c r="G47" s="163">
        <v>0</v>
      </c>
      <c r="H47" s="163">
        <v>0</v>
      </c>
      <c r="I47" s="254">
        <v>0</v>
      </c>
      <c r="J47" s="145"/>
    </row>
    <row r="48" spans="1:10" x14ac:dyDescent="0.3">
      <c r="A48" s="321" t="s">
        <v>55</v>
      </c>
      <c r="B48" s="322"/>
      <c r="C48" s="322"/>
      <c r="D48" s="322"/>
      <c r="E48" s="322"/>
      <c r="F48" s="322"/>
      <c r="G48" s="322"/>
      <c r="H48" s="322"/>
      <c r="I48" s="323"/>
      <c r="J48" s="324"/>
    </row>
    <row r="49" spans="1:10" x14ac:dyDescent="0.3">
      <c r="A49" s="150" t="s">
        <v>2</v>
      </c>
      <c r="B49" s="151" t="s">
        <v>3</v>
      </c>
      <c r="C49" s="151"/>
      <c r="D49" s="123">
        <v>2017</v>
      </c>
      <c r="E49" s="123">
        <v>2018</v>
      </c>
      <c r="F49" s="123">
        <v>2019</v>
      </c>
      <c r="G49" s="123">
        <v>2020</v>
      </c>
      <c r="H49" s="123">
        <v>2021</v>
      </c>
      <c r="I49" s="256">
        <v>2022</v>
      </c>
      <c r="J49" s="152" t="s">
        <v>5</v>
      </c>
    </row>
    <row r="50" spans="1:10" x14ac:dyDescent="0.3">
      <c r="A50" s="153">
        <v>1</v>
      </c>
      <c r="B50" s="154" t="s">
        <v>56</v>
      </c>
      <c r="C50" s="199" t="s">
        <v>8</v>
      </c>
      <c r="D50" s="165">
        <f t="shared" ref="D50:I50" si="7">D31/D51</f>
        <v>164.99336734693878</v>
      </c>
      <c r="E50" s="165">
        <f t="shared" si="7"/>
        <v>162.14322680412369</v>
      </c>
      <c r="F50" s="165">
        <f t="shared" si="7"/>
        <v>180.16908163265305</v>
      </c>
      <c r="G50" s="165">
        <f t="shared" si="7"/>
        <v>214.76322340425534</v>
      </c>
      <c r="H50" s="165">
        <f t="shared" si="7"/>
        <v>209.41448888888888</v>
      </c>
      <c r="I50" s="165">
        <f t="shared" si="7"/>
        <v>209.24842696629213</v>
      </c>
      <c r="J50" s="155"/>
    </row>
    <row r="51" spans="1:10" x14ac:dyDescent="0.3">
      <c r="A51" s="156" t="s">
        <v>57</v>
      </c>
      <c r="B51" s="136" t="s">
        <v>58</v>
      </c>
      <c r="C51" s="195" t="s">
        <v>59</v>
      </c>
      <c r="D51" s="157">
        <v>98</v>
      </c>
      <c r="E51" s="157">
        <v>97</v>
      </c>
      <c r="F51" s="157">
        <v>98</v>
      </c>
      <c r="G51" s="157">
        <v>94</v>
      </c>
      <c r="H51" s="157">
        <v>90</v>
      </c>
      <c r="I51" s="257">
        <v>89</v>
      </c>
      <c r="J51" s="147"/>
    </row>
    <row r="52" spans="1:10" x14ac:dyDescent="0.3">
      <c r="A52" s="149">
        <v>2</v>
      </c>
      <c r="B52" s="136" t="s">
        <v>60</v>
      </c>
      <c r="C52" s="195" t="s">
        <v>8</v>
      </c>
      <c r="D52" s="164">
        <f t="shared" ref="D52:I52" si="8">(D27+D29+D26)/D53</f>
        <v>223.66972222222222</v>
      </c>
      <c r="E52" s="164">
        <f t="shared" si="8"/>
        <v>218.26837499999999</v>
      </c>
      <c r="F52" s="164">
        <f t="shared" si="8"/>
        <v>237.99608108108106</v>
      </c>
      <c r="G52" s="164">
        <f t="shared" si="8"/>
        <v>282.55947887323947</v>
      </c>
      <c r="H52" s="164">
        <f t="shared" si="8"/>
        <v>278.69735820895522</v>
      </c>
      <c r="I52" s="164">
        <f t="shared" si="8"/>
        <v>275.34388059701496</v>
      </c>
      <c r="J52" s="147"/>
    </row>
    <row r="53" spans="1:10" x14ac:dyDescent="0.3">
      <c r="A53" s="158" t="s">
        <v>61</v>
      </c>
      <c r="B53" s="159" t="s">
        <v>62</v>
      </c>
      <c r="C53" s="200" t="s">
        <v>59</v>
      </c>
      <c r="D53" s="160">
        <v>72</v>
      </c>
      <c r="E53" s="160">
        <v>72</v>
      </c>
      <c r="F53" s="160">
        <v>74</v>
      </c>
      <c r="G53" s="160">
        <v>71</v>
      </c>
      <c r="H53" s="160">
        <v>67</v>
      </c>
      <c r="I53" s="258">
        <v>67</v>
      </c>
      <c r="J53" s="161"/>
    </row>
    <row r="54" spans="1:10" x14ac:dyDescent="0.3">
      <c r="B54" s="43"/>
      <c r="C54" s="193"/>
    </row>
    <row r="55" spans="1:10" x14ac:dyDescent="0.3">
      <c r="D55" s="110"/>
    </row>
    <row r="56" spans="1:10" ht="33" x14ac:dyDescent="0.3">
      <c r="B56" s="107" t="s">
        <v>63</v>
      </c>
      <c r="C56" s="194"/>
    </row>
    <row r="58" spans="1:10" ht="186" customHeight="1" x14ac:dyDescent="0.3">
      <c r="B58" s="201" t="s">
        <v>64</v>
      </c>
      <c r="C58" s="194"/>
    </row>
  </sheetData>
  <sheetProtection formatColumns="0" formatRows="0"/>
  <mergeCells count="7">
    <mergeCell ref="A40:J40"/>
    <mergeCell ref="A48:J48"/>
    <mergeCell ref="A2:J2"/>
    <mergeCell ref="A4:J4"/>
    <mergeCell ref="A20:J20"/>
    <mergeCell ref="A24:J24"/>
    <mergeCell ref="A33:J33"/>
  </mergeCells>
  <phoneticPr fontId="43" type="noConversion"/>
  <pageMargins left="0.16" right="0.16" top="0.75" bottom="0.75" header="0.3" footer="0.3"/>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3CC"/>
    <pageSetUpPr fitToPage="1"/>
  </sheetPr>
  <dimension ref="A1:AU37"/>
  <sheetViews>
    <sheetView tabSelected="1" topLeftCell="A22" zoomScaleNormal="100" workbookViewId="0">
      <selection activeCell="AA24" sqref="AA24"/>
    </sheetView>
  </sheetViews>
  <sheetFormatPr defaultColWidth="9.140625" defaultRowHeight="16.5" x14ac:dyDescent="0.3"/>
  <cols>
    <col min="1" max="1" width="41" style="105" bestFit="1" customWidth="1"/>
    <col min="2" max="2" width="12" style="53" customWidth="1"/>
    <col min="3" max="3" width="14" style="53" customWidth="1"/>
    <col min="4" max="4" width="11.28515625" style="249" customWidth="1"/>
    <col min="5" max="5" width="10" style="106" bestFit="1" customWidth="1"/>
    <col min="6" max="8" width="4.7109375" style="53" customWidth="1"/>
    <col min="9" max="9" width="8.85546875" style="106" customWidth="1"/>
    <col min="10" max="12" width="4.7109375" style="53" customWidth="1"/>
    <col min="13" max="13" width="9.140625" style="53"/>
    <col min="14" max="16" width="4.7109375" style="53" customWidth="1"/>
    <col min="17" max="17" width="9.42578125" style="53" customWidth="1"/>
    <col min="18" max="20" width="4.7109375" style="53" customWidth="1"/>
    <col min="21" max="21" width="8.42578125" style="53" customWidth="1"/>
    <col min="22" max="24" width="4.7109375" style="53" customWidth="1"/>
    <col min="25" max="25" width="8.28515625" style="53" customWidth="1"/>
    <col min="26" max="26" width="40.7109375" style="53" customWidth="1"/>
    <col min="27" max="27" width="9.140625" style="53"/>
    <col min="28" max="28" width="26.42578125" style="53" bestFit="1" customWidth="1"/>
    <col min="29" max="29" width="7.42578125" style="53" bestFit="1" customWidth="1"/>
    <col min="30" max="16384" width="9.140625" style="53"/>
  </cols>
  <sheetData>
    <row r="1" spans="1:47" x14ac:dyDescent="0.3">
      <c r="A1" s="330"/>
      <c r="B1" s="330"/>
      <c r="C1" s="330"/>
      <c r="D1" s="330"/>
      <c r="E1" s="330"/>
      <c r="F1" s="330"/>
      <c r="G1" s="330"/>
      <c r="H1" s="330"/>
      <c r="I1" s="330"/>
      <c r="J1" s="330"/>
      <c r="K1" s="330"/>
      <c r="L1" s="330"/>
      <c r="M1" s="330"/>
      <c r="N1" s="330"/>
      <c r="O1" s="330"/>
      <c r="P1" s="330"/>
      <c r="Q1" s="330"/>
      <c r="R1" s="330"/>
      <c r="S1" s="330"/>
      <c r="T1" s="330"/>
      <c r="U1" s="330"/>
      <c r="V1" s="330"/>
      <c r="W1" s="330"/>
      <c r="X1" s="330"/>
      <c r="Y1" s="330"/>
    </row>
    <row r="2" spans="1:47" ht="18" x14ac:dyDescent="0.3">
      <c r="A2" s="54"/>
      <c r="B2" s="331" t="s">
        <v>65</v>
      </c>
      <c r="C2" s="332"/>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H2" s="332"/>
      <c r="AI2" s="332"/>
      <c r="AJ2" s="332"/>
      <c r="AK2" s="332"/>
      <c r="AL2" s="332"/>
      <c r="AM2" s="332"/>
      <c r="AN2" s="332"/>
      <c r="AO2" s="332"/>
      <c r="AP2" s="332"/>
      <c r="AQ2" s="332"/>
      <c r="AR2" s="332"/>
      <c r="AS2" s="332"/>
      <c r="AT2" s="332"/>
      <c r="AU2" s="332"/>
    </row>
    <row r="3" spans="1:47" x14ac:dyDescent="0.3">
      <c r="A3" s="54"/>
      <c r="B3" s="55"/>
      <c r="C3" s="55"/>
      <c r="D3" s="236"/>
      <c r="E3" s="56"/>
      <c r="F3" s="55"/>
      <c r="G3" s="55"/>
      <c r="H3" s="55"/>
      <c r="I3" s="56"/>
      <c r="J3" s="55"/>
      <c r="K3" s="55"/>
      <c r="L3" s="55"/>
      <c r="M3" s="55"/>
      <c r="N3" s="55"/>
      <c r="O3" s="55"/>
      <c r="P3" s="55"/>
      <c r="Q3" s="55"/>
      <c r="R3" s="55"/>
      <c r="S3" s="55"/>
      <c r="T3" s="55"/>
      <c r="U3" s="55"/>
      <c r="V3" s="55"/>
      <c r="W3" s="55"/>
      <c r="X3" s="55"/>
      <c r="Y3" s="55"/>
      <c r="Z3" s="55"/>
    </row>
    <row r="4" spans="1:47" x14ac:dyDescent="0.3">
      <c r="A4" s="57" t="s">
        <v>66</v>
      </c>
      <c r="B4" s="333" t="s">
        <v>67</v>
      </c>
      <c r="C4" s="334"/>
      <c r="D4" s="334"/>
      <c r="E4" s="334"/>
      <c r="F4" s="334"/>
      <c r="G4" s="334"/>
      <c r="H4" s="334"/>
      <c r="I4" s="334"/>
      <c r="J4" s="334"/>
      <c r="K4" s="334"/>
      <c r="L4" s="334"/>
      <c r="M4" s="334"/>
      <c r="N4" s="334"/>
      <c r="O4" s="334"/>
      <c r="P4" s="334"/>
      <c r="Q4" s="334"/>
      <c r="R4" s="334"/>
      <c r="S4" s="334"/>
      <c r="T4" s="334"/>
      <c r="U4" s="334"/>
      <c r="V4" s="334"/>
      <c r="W4" s="334"/>
      <c r="X4" s="334"/>
      <c r="Y4" s="334"/>
      <c r="Z4" s="334"/>
    </row>
    <row r="5" spans="1:47" x14ac:dyDescent="0.3">
      <c r="A5" s="54"/>
      <c r="B5" s="55"/>
      <c r="C5" s="55"/>
      <c r="D5" s="236"/>
      <c r="E5" s="56"/>
      <c r="F5" s="55"/>
      <c r="G5" s="55"/>
      <c r="H5" s="55"/>
      <c r="I5" s="56"/>
      <c r="J5" s="55"/>
      <c r="K5" s="55"/>
      <c r="L5" s="55"/>
      <c r="M5" s="55"/>
      <c r="N5" s="55"/>
      <c r="O5" s="55"/>
      <c r="P5" s="55"/>
      <c r="Q5" s="55"/>
      <c r="R5" s="55"/>
      <c r="S5" s="55"/>
      <c r="T5" s="55"/>
      <c r="U5" s="55"/>
      <c r="V5" s="55"/>
      <c r="W5" s="55"/>
      <c r="X5" s="55"/>
      <c r="Y5" s="55"/>
      <c r="Z5" s="55"/>
    </row>
    <row r="6" spans="1:47" ht="21" x14ac:dyDescent="0.35">
      <c r="A6" s="54" t="s">
        <v>68</v>
      </c>
      <c r="B6" s="55"/>
      <c r="C6" s="58"/>
      <c r="D6" s="237"/>
      <c r="E6" s="59"/>
      <c r="F6" s="55"/>
      <c r="G6" s="55"/>
      <c r="H6" s="55"/>
      <c r="I6" s="56"/>
      <c r="J6" s="55"/>
      <c r="K6" s="55"/>
      <c r="L6" s="55"/>
      <c r="M6" s="55"/>
      <c r="N6" s="55"/>
      <c r="O6" s="55"/>
      <c r="P6" s="55"/>
      <c r="Q6" s="55"/>
      <c r="R6" s="55"/>
      <c r="S6" s="55"/>
      <c r="T6" s="55"/>
      <c r="U6" s="55"/>
      <c r="V6" s="55"/>
      <c r="W6" s="55"/>
      <c r="X6" s="55"/>
      <c r="Y6" s="55"/>
      <c r="Z6" s="55"/>
    </row>
    <row r="7" spans="1:47" ht="19.5" x14ac:dyDescent="0.35">
      <c r="A7" s="54"/>
      <c r="B7" s="55"/>
      <c r="C7" s="60"/>
      <c r="D7" s="238"/>
      <c r="E7" s="59"/>
      <c r="F7" s="55"/>
      <c r="G7" s="55"/>
      <c r="H7" s="55"/>
      <c r="I7" s="56"/>
      <c r="J7" s="55"/>
      <c r="K7" s="55"/>
      <c r="L7" s="55"/>
      <c r="M7" s="55"/>
      <c r="N7" s="55"/>
      <c r="O7" s="55"/>
      <c r="P7" s="55"/>
      <c r="Q7" s="55"/>
      <c r="R7" s="55"/>
      <c r="S7" s="55"/>
      <c r="T7" s="55"/>
      <c r="U7" s="55"/>
      <c r="V7" s="55"/>
      <c r="W7" s="55"/>
      <c r="X7" s="55"/>
      <c r="Y7" s="55"/>
      <c r="Z7" s="55"/>
    </row>
    <row r="8" spans="1:47" ht="37.5" customHeight="1" x14ac:dyDescent="0.3">
      <c r="A8" s="335" t="s">
        <v>69</v>
      </c>
      <c r="B8" s="337" t="s">
        <v>70</v>
      </c>
      <c r="C8" s="337" t="s">
        <v>71</v>
      </c>
      <c r="D8" s="339" t="s">
        <v>72</v>
      </c>
      <c r="E8" s="341" t="s">
        <v>73</v>
      </c>
      <c r="F8" s="343" t="s">
        <v>74</v>
      </c>
      <c r="G8" s="344"/>
      <c r="H8" s="344"/>
      <c r="I8" s="345"/>
      <c r="J8" s="343" t="s">
        <v>75</v>
      </c>
      <c r="K8" s="344"/>
      <c r="L8" s="344"/>
      <c r="M8" s="345"/>
      <c r="N8" s="343" t="s">
        <v>76</v>
      </c>
      <c r="O8" s="344"/>
      <c r="P8" s="344"/>
      <c r="Q8" s="345"/>
      <c r="R8" s="343" t="s">
        <v>77</v>
      </c>
      <c r="S8" s="344"/>
      <c r="T8" s="344"/>
      <c r="U8" s="345"/>
      <c r="V8" s="350" t="s">
        <v>78</v>
      </c>
      <c r="W8" s="350"/>
      <c r="X8" s="350"/>
      <c r="Y8" s="343"/>
      <c r="Z8" s="351"/>
    </row>
    <row r="9" spans="1:47" ht="59.25" customHeight="1" x14ac:dyDescent="0.3">
      <c r="A9" s="336"/>
      <c r="B9" s="338"/>
      <c r="C9" s="338"/>
      <c r="D9" s="340"/>
      <c r="E9" s="342"/>
      <c r="F9" s="61" t="s">
        <v>79</v>
      </c>
      <c r="G9" s="62" t="s">
        <v>80</v>
      </c>
      <c r="H9" s="62" t="s">
        <v>81</v>
      </c>
      <c r="I9" s="63" t="s">
        <v>23</v>
      </c>
      <c r="J9" s="61" t="s">
        <v>79</v>
      </c>
      <c r="K9" s="61" t="s">
        <v>80</v>
      </c>
      <c r="L9" s="61" t="s">
        <v>81</v>
      </c>
      <c r="M9" s="64" t="s">
        <v>23</v>
      </c>
      <c r="N9" s="61" t="s">
        <v>79</v>
      </c>
      <c r="O9" s="61" t="s">
        <v>80</v>
      </c>
      <c r="P9" s="61" t="s">
        <v>81</v>
      </c>
      <c r="Q9" s="61" t="s">
        <v>23</v>
      </c>
      <c r="R9" s="61" t="s">
        <v>79</v>
      </c>
      <c r="S9" s="61" t="s">
        <v>80</v>
      </c>
      <c r="T9" s="61" t="s">
        <v>81</v>
      </c>
      <c r="U9" s="65" t="s">
        <v>23</v>
      </c>
      <c r="V9" s="65" t="s">
        <v>79</v>
      </c>
      <c r="W9" s="65" t="s">
        <v>80</v>
      </c>
      <c r="X9" s="65" t="s">
        <v>81</v>
      </c>
      <c r="Y9" s="66" t="s">
        <v>23</v>
      </c>
      <c r="Z9" s="67" t="s">
        <v>82</v>
      </c>
    </row>
    <row r="10" spans="1:47" ht="90" x14ac:dyDescent="0.3">
      <c r="A10" s="68" t="s">
        <v>83</v>
      </c>
      <c r="B10" s="69">
        <v>126</v>
      </c>
      <c r="C10" s="69">
        <v>89</v>
      </c>
      <c r="D10" s="239"/>
      <c r="E10" s="70">
        <v>71</v>
      </c>
      <c r="F10" s="69">
        <v>9</v>
      </c>
      <c r="G10" s="69">
        <v>11</v>
      </c>
      <c r="H10" s="69">
        <v>20</v>
      </c>
      <c r="I10" s="70">
        <v>22</v>
      </c>
      <c r="J10" s="69">
        <v>10</v>
      </c>
      <c r="K10" s="69">
        <v>7</v>
      </c>
      <c r="L10" s="69">
        <v>17</v>
      </c>
      <c r="M10" s="69">
        <v>19</v>
      </c>
      <c r="N10" s="69">
        <v>17</v>
      </c>
      <c r="O10" s="69">
        <v>11</v>
      </c>
      <c r="P10" s="69">
        <v>28</v>
      </c>
      <c r="Q10" s="69">
        <v>31</v>
      </c>
      <c r="R10" s="69">
        <v>7</v>
      </c>
      <c r="S10" s="69">
        <v>14</v>
      </c>
      <c r="T10" s="69">
        <v>21</v>
      </c>
      <c r="U10" s="69">
        <v>24</v>
      </c>
      <c r="V10" s="69">
        <v>2</v>
      </c>
      <c r="W10" s="69">
        <v>1</v>
      </c>
      <c r="X10" s="69">
        <v>3</v>
      </c>
      <c r="Y10" s="69">
        <v>3</v>
      </c>
      <c r="Z10" s="71" t="s">
        <v>84</v>
      </c>
    </row>
    <row r="11" spans="1:47" ht="16.5" customHeight="1" x14ac:dyDescent="0.3">
      <c r="A11" s="72" t="s">
        <v>85</v>
      </c>
      <c r="B11" s="73">
        <v>65</v>
      </c>
      <c r="C11" s="73">
        <v>46</v>
      </c>
      <c r="D11" s="240">
        <v>13217</v>
      </c>
      <c r="E11" s="74">
        <v>71</v>
      </c>
      <c r="F11" s="73">
        <v>8</v>
      </c>
      <c r="G11" s="73">
        <v>7</v>
      </c>
      <c r="H11" s="73">
        <v>15</v>
      </c>
      <c r="I11" s="74">
        <v>33</v>
      </c>
      <c r="J11" s="73">
        <v>6</v>
      </c>
      <c r="K11" s="73">
        <v>4</v>
      </c>
      <c r="L11" s="73">
        <v>10</v>
      </c>
      <c r="M11" s="69">
        <v>22</v>
      </c>
      <c r="N11" s="73">
        <v>11</v>
      </c>
      <c r="O11" s="73">
        <v>4</v>
      </c>
      <c r="P11" s="73">
        <v>15</v>
      </c>
      <c r="Q11" s="69">
        <v>33</v>
      </c>
      <c r="R11" s="73">
        <v>2</v>
      </c>
      <c r="S11" s="73">
        <v>3</v>
      </c>
      <c r="T11" s="73">
        <v>5</v>
      </c>
      <c r="U11" s="69">
        <v>11</v>
      </c>
      <c r="V11" s="73">
        <v>0</v>
      </c>
      <c r="W11" s="73">
        <v>1</v>
      </c>
      <c r="X11" s="75">
        <v>1</v>
      </c>
      <c r="Y11" s="69">
        <v>2</v>
      </c>
      <c r="Z11" s="352"/>
      <c r="AB11" s="76" t="s">
        <v>3</v>
      </c>
      <c r="AC11" s="77" t="s">
        <v>86</v>
      </c>
    </row>
    <row r="12" spans="1:47" x14ac:dyDescent="0.3">
      <c r="A12" s="78" t="s">
        <v>87</v>
      </c>
      <c r="B12" s="79">
        <v>19</v>
      </c>
      <c r="C12" s="80">
        <v>11</v>
      </c>
      <c r="D12" s="241">
        <v>20239</v>
      </c>
      <c r="E12" s="70">
        <v>58</v>
      </c>
      <c r="F12" s="79">
        <v>0</v>
      </c>
      <c r="G12" s="79">
        <v>0</v>
      </c>
      <c r="H12" s="80">
        <v>0</v>
      </c>
      <c r="I12" s="70">
        <v>0</v>
      </c>
      <c r="J12" s="79">
        <v>0</v>
      </c>
      <c r="K12" s="79">
        <v>2</v>
      </c>
      <c r="L12" s="80">
        <v>2</v>
      </c>
      <c r="M12" s="69">
        <v>18</v>
      </c>
      <c r="N12" s="79">
        <v>6</v>
      </c>
      <c r="O12" s="79">
        <v>1</v>
      </c>
      <c r="P12" s="80">
        <v>7</v>
      </c>
      <c r="Q12" s="69">
        <v>64</v>
      </c>
      <c r="R12" s="79">
        <v>1</v>
      </c>
      <c r="S12" s="79">
        <v>0</v>
      </c>
      <c r="T12" s="80">
        <v>1</v>
      </c>
      <c r="U12" s="69">
        <v>9</v>
      </c>
      <c r="V12" s="79">
        <v>0</v>
      </c>
      <c r="W12" s="79">
        <v>1</v>
      </c>
      <c r="X12" s="81">
        <v>1</v>
      </c>
      <c r="Y12" s="109">
        <v>9</v>
      </c>
      <c r="Z12" s="348"/>
      <c r="AB12" s="82" t="s">
        <v>88</v>
      </c>
      <c r="AC12" s="235">
        <v>47</v>
      </c>
    </row>
    <row r="13" spans="1:47" x14ac:dyDescent="0.3">
      <c r="A13" s="83" t="s">
        <v>89</v>
      </c>
      <c r="B13" s="84">
        <v>5</v>
      </c>
      <c r="C13" s="111">
        <v>3</v>
      </c>
      <c r="D13" s="241">
        <v>18896</v>
      </c>
      <c r="E13" s="70">
        <v>60</v>
      </c>
      <c r="F13" s="84">
        <v>0</v>
      </c>
      <c r="G13" s="84">
        <v>0</v>
      </c>
      <c r="H13" s="85">
        <v>0</v>
      </c>
      <c r="I13" s="70">
        <v>0</v>
      </c>
      <c r="J13" s="84">
        <v>1</v>
      </c>
      <c r="K13" s="84">
        <v>0</v>
      </c>
      <c r="L13" s="85">
        <v>1</v>
      </c>
      <c r="M13" s="69">
        <v>33</v>
      </c>
      <c r="N13" s="84">
        <v>2</v>
      </c>
      <c r="O13" s="84">
        <v>0</v>
      </c>
      <c r="P13" s="85">
        <v>2</v>
      </c>
      <c r="Q13" s="69">
        <v>67</v>
      </c>
      <c r="R13" s="84">
        <v>0</v>
      </c>
      <c r="S13" s="84">
        <v>0</v>
      </c>
      <c r="T13" s="85">
        <v>0</v>
      </c>
      <c r="U13" s="69">
        <v>0</v>
      </c>
      <c r="V13" s="84">
        <v>0</v>
      </c>
      <c r="W13" s="84">
        <v>0</v>
      </c>
      <c r="X13" s="86">
        <v>0</v>
      </c>
      <c r="Y13" s="109">
        <v>0</v>
      </c>
      <c r="Z13" s="348"/>
      <c r="AB13" s="82" t="s">
        <v>90</v>
      </c>
      <c r="AC13" s="235">
        <v>44</v>
      </c>
    </row>
    <row r="14" spans="1:47" x14ac:dyDescent="0.3">
      <c r="A14" s="83" t="s">
        <v>91</v>
      </c>
      <c r="B14" s="84">
        <v>21</v>
      </c>
      <c r="C14" s="111">
        <v>16</v>
      </c>
      <c r="D14" s="241">
        <v>11137</v>
      </c>
      <c r="E14" s="70">
        <v>76</v>
      </c>
      <c r="F14" s="84">
        <v>2</v>
      </c>
      <c r="G14" s="84">
        <v>2</v>
      </c>
      <c r="H14" s="85">
        <v>4</v>
      </c>
      <c r="I14" s="70">
        <v>25</v>
      </c>
      <c r="J14" s="84">
        <v>3</v>
      </c>
      <c r="K14" s="84">
        <v>1</v>
      </c>
      <c r="L14" s="85">
        <v>4</v>
      </c>
      <c r="M14" s="69">
        <v>25</v>
      </c>
      <c r="N14" s="84">
        <v>3</v>
      </c>
      <c r="O14" s="84">
        <v>2</v>
      </c>
      <c r="P14" s="85">
        <v>5</v>
      </c>
      <c r="Q14" s="69">
        <v>31</v>
      </c>
      <c r="R14" s="84">
        <v>1</v>
      </c>
      <c r="S14" s="84">
        <v>2</v>
      </c>
      <c r="T14" s="85">
        <v>3</v>
      </c>
      <c r="U14" s="69">
        <v>19</v>
      </c>
      <c r="V14" s="84">
        <v>0</v>
      </c>
      <c r="W14" s="84">
        <v>0</v>
      </c>
      <c r="X14" s="86">
        <v>0</v>
      </c>
      <c r="Y14" s="109">
        <v>0</v>
      </c>
      <c r="Z14" s="348"/>
      <c r="AB14" s="82" t="s">
        <v>92</v>
      </c>
      <c r="AC14" s="235">
        <v>27</v>
      </c>
    </row>
    <row r="15" spans="1:47" x14ac:dyDescent="0.3">
      <c r="A15" s="83" t="s">
        <v>93</v>
      </c>
      <c r="B15" s="84">
        <v>7</v>
      </c>
      <c r="C15" s="111">
        <v>6</v>
      </c>
      <c r="D15" s="241">
        <v>9611</v>
      </c>
      <c r="E15" s="70">
        <v>86</v>
      </c>
      <c r="F15" s="84">
        <v>1</v>
      </c>
      <c r="G15" s="84">
        <v>3</v>
      </c>
      <c r="H15" s="85">
        <v>4</v>
      </c>
      <c r="I15" s="70">
        <v>67</v>
      </c>
      <c r="J15" s="84">
        <v>1</v>
      </c>
      <c r="K15" s="84">
        <v>0</v>
      </c>
      <c r="L15" s="85">
        <v>1</v>
      </c>
      <c r="M15" s="69">
        <v>17</v>
      </c>
      <c r="N15" s="84">
        <v>0</v>
      </c>
      <c r="O15" s="84">
        <v>0</v>
      </c>
      <c r="P15" s="85">
        <v>0</v>
      </c>
      <c r="Q15" s="69">
        <v>0</v>
      </c>
      <c r="R15" s="84">
        <v>0</v>
      </c>
      <c r="S15" s="84">
        <v>1</v>
      </c>
      <c r="T15" s="85">
        <v>1</v>
      </c>
      <c r="U15" s="69">
        <v>17</v>
      </c>
      <c r="V15" s="84">
        <v>0</v>
      </c>
      <c r="W15" s="84">
        <v>0</v>
      </c>
      <c r="X15" s="86">
        <v>0</v>
      </c>
      <c r="Y15" s="109">
        <v>0</v>
      </c>
      <c r="Z15" s="348"/>
      <c r="AB15" s="82" t="s">
        <v>94</v>
      </c>
      <c r="AC15" s="235">
        <v>0</v>
      </c>
    </row>
    <row r="16" spans="1:47" x14ac:dyDescent="0.3">
      <c r="A16" s="87" t="s">
        <v>95</v>
      </c>
      <c r="B16" s="88">
        <v>13</v>
      </c>
      <c r="C16" s="112">
        <v>10</v>
      </c>
      <c r="D16" s="241">
        <v>6201</v>
      </c>
      <c r="E16" s="70">
        <v>77</v>
      </c>
      <c r="F16" s="88">
        <v>5</v>
      </c>
      <c r="G16" s="88">
        <v>2</v>
      </c>
      <c r="H16" s="89">
        <v>7</v>
      </c>
      <c r="I16" s="70">
        <v>70</v>
      </c>
      <c r="J16" s="88">
        <v>1</v>
      </c>
      <c r="K16" s="88">
        <v>1</v>
      </c>
      <c r="L16" s="89">
        <v>2</v>
      </c>
      <c r="M16" s="69">
        <v>20</v>
      </c>
      <c r="N16" s="88">
        <v>0</v>
      </c>
      <c r="O16" s="88">
        <v>1</v>
      </c>
      <c r="P16" s="89">
        <v>1</v>
      </c>
      <c r="Q16" s="69">
        <v>10</v>
      </c>
      <c r="R16" s="88">
        <v>0</v>
      </c>
      <c r="S16" s="88">
        <v>0</v>
      </c>
      <c r="T16" s="89">
        <v>0</v>
      </c>
      <c r="U16" s="69">
        <v>0</v>
      </c>
      <c r="V16" s="88">
        <v>0</v>
      </c>
      <c r="W16" s="88">
        <v>0</v>
      </c>
      <c r="X16" s="90">
        <v>0</v>
      </c>
      <c r="Y16" s="109">
        <v>0</v>
      </c>
      <c r="Z16" s="349"/>
      <c r="AB16" s="82" t="s">
        <v>96</v>
      </c>
      <c r="AC16" s="235"/>
    </row>
    <row r="17" spans="1:29" ht="26.25" customHeight="1" x14ac:dyDescent="0.3">
      <c r="A17" s="91" t="s">
        <v>97</v>
      </c>
      <c r="B17" s="92">
        <v>0</v>
      </c>
      <c r="C17" s="92">
        <v>0</v>
      </c>
      <c r="D17" s="242">
        <v>0</v>
      </c>
      <c r="E17" s="74">
        <v>0</v>
      </c>
      <c r="F17" s="92">
        <v>0</v>
      </c>
      <c r="G17" s="92">
        <v>0</v>
      </c>
      <c r="H17" s="92">
        <v>0</v>
      </c>
      <c r="I17" s="74">
        <v>0</v>
      </c>
      <c r="J17" s="92">
        <v>0</v>
      </c>
      <c r="K17" s="92">
        <v>0</v>
      </c>
      <c r="L17" s="92">
        <v>0</v>
      </c>
      <c r="M17" s="69">
        <v>0</v>
      </c>
      <c r="N17" s="92">
        <v>0</v>
      </c>
      <c r="O17" s="92">
        <v>0</v>
      </c>
      <c r="P17" s="92">
        <v>0</v>
      </c>
      <c r="Q17" s="69">
        <v>0</v>
      </c>
      <c r="R17" s="92">
        <v>0</v>
      </c>
      <c r="S17" s="92">
        <v>0</v>
      </c>
      <c r="T17" s="92">
        <v>0</v>
      </c>
      <c r="U17" s="69">
        <v>0</v>
      </c>
      <c r="V17" s="92">
        <v>0</v>
      </c>
      <c r="W17" s="92">
        <v>0</v>
      </c>
      <c r="X17" s="93">
        <v>0</v>
      </c>
      <c r="Y17" s="69">
        <v>0</v>
      </c>
      <c r="Z17" s="353"/>
      <c r="AB17" s="94" t="s">
        <v>98</v>
      </c>
      <c r="AC17" s="235"/>
    </row>
    <row r="18" spans="1:29" x14ac:dyDescent="0.3">
      <c r="A18" s="95" t="s">
        <v>99</v>
      </c>
      <c r="B18" s="79">
        <v>0</v>
      </c>
      <c r="C18" s="79">
        <v>0</v>
      </c>
      <c r="D18" s="241">
        <v>0</v>
      </c>
      <c r="E18" s="74">
        <v>0</v>
      </c>
      <c r="F18" s="79">
        <v>0</v>
      </c>
      <c r="G18" s="79">
        <v>0</v>
      </c>
      <c r="H18" s="80">
        <v>0</v>
      </c>
      <c r="I18" s="74">
        <v>0</v>
      </c>
      <c r="J18" s="79">
        <v>0</v>
      </c>
      <c r="K18" s="79">
        <v>0</v>
      </c>
      <c r="L18" s="80">
        <v>0</v>
      </c>
      <c r="M18" s="69">
        <v>0</v>
      </c>
      <c r="N18" s="79">
        <v>0</v>
      </c>
      <c r="O18" s="79">
        <v>0</v>
      </c>
      <c r="P18" s="80">
        <v>0</v>
      </c>
      <c r="Q18" s="69">
        <v>0</v>
      </c>
      <c r="R18" s="79">
        <v>0</v>
      </c>
      <c r="S18" s="79">
        <v>0</v>
      </c>
      <c r="T18" s="80">
        <v>0</v>
      </c>
      <c r="U18" s="69">
        <v>0</v>
      </c>
      <c r="V18" s="79">
        <v>0</v>
      </c>
      <c r="W18" s="79">
        <v>0</v>
      </c>
      <c r="X18" s="81">
        <v>0</v>
      </c>
      <c r="Y18" s="69">
        <v>0</v>
      </c>
      <c r="Z18" s="348"/>
      <c r="AB18" s="82" t="s">
        <v>100</v>
      </c>
      <c r="AC18" s="235"/>
    </row>
    <row r="19" spans="1:29" ht="27" x14ac:dyDescent="0.3">
      <c r="A19" s="83" t="s">
        <v>101</v>
      </c>
      <c r="B19" s="79">
        <v>0</v>
      </c>
      <c r="C19" s="79">
        <v>0</v>
      </c>
      <c r="D19" s="241">
        <v>0</v>
      </c>
      <c r="E19" s="74">
        <v>0</v>
      </c>
      <c r="F19" s="84">
        <v>0</v>
      </c>
      <c r="G19" s="84">
        <v>0</v>
      </c>
      <c r="H19" s="85">
        <v>0</v>
      </c>
      <c r="I19" s="74">
        <v>0</v>
      </c>
      <c r="J19" s="84">
        <v>0</v>
      </c>
      <c r="K19" s="84">
        <v>0</v>
      </c>
      <c r="L19" s="85">
        <v>0</v>
      </c>
      <c r="M19" s="69">
        <v>0</v>
      </c>
      <c r="N19" s="84">
        <v>0</v>
      </c>
      <c r="O19" s="84">
        <v>0</v>
      </c>
      <c r="P19" s="85">
        <v>0</v>
      </c>
      <c r="Q19" s="69">
        <v>0</v>
      </c>
      <c r="R19" s="84">
        <v>0</v>
      </c>
      <c r="S19" s="84">
        <v>0</v>
      </c>
      <c r="T19" s="85">
        <v>0</v>
      </c>
      <c r="U19" s="69">
        <v>0</v>
      </c>
      <c r="V19" s="84">
        <v>0</v>
      </c>
      <c r="W19" s="84">
        <v>0</v>
      </c>
      <c r="X19" s="86">
        <v>0</v>
      </c>
      <c r="Y19" s="69">
        <v>0</v>
      </c>
      <c r="Z19" s="348"/>
      <c r="AB19" s="94" t="s">
        <v>102</v>
      </c>
      <c r="AC19" s="235"/>
    </row>
    <row r="20" spans="1:29" ht="27" x14ac:dyDescent="0.3">
      <c r="A20" s="83" t="s">
        <v>103</v>
      </c>
      <c r="B20" s="79">
        <v>0</v>
      </c>
      <c r="C20" s="79">
        <v>0</v>
      </c>
      <c r="D20" s="241">
        <v>0</v>
      </c>
      <c r="E20" s="74">
        <v>0</v>
      </c>
      <c r="F20" s="84">
        <v>0</v>
      </c>
      <c r="G20" s="84">
        <v>0</v>
      </c>
      <c r="H20" s="85">
        <v>0</v>
      </c>
      <c r="I20" s="74">
        <v>0</v>
      </c>
      <c r="J20" s="84">
        <v>0</v>
      </c>
      <c r="K20" s="84">
        <v>0</v>
      </c>
      <c r="L20" s="85">
        <v>0</v>
      </c>
      <c r="M20" s="69">
        <v>0</v>
      </c>
      <c r="N20" s="84">
        <v>0</v>
      </c>
      <c r="O20" s="84">
        <v>0</v>
      </c>
      <c r="P20" s="85">
        <v>0</v>
      </c>
      <c r="Q20" s="69">
        <v>0</v>
      </c>
      <c r="R20" s="84">
        <v>0</v>
      </c>
      <c r="S20" s="84">
        <v>0</v>
      </c>
      <c r="T20" s="85">
        <v>0</v>
      </c>
      <c r="U20" s="69">
        <v>0</v>
      </c>
      <c r="V20" s="84">
        <v>0</v>
      </c>
      <c r="W20" s="84">
        <v>0</v>
      </c>
      <c r="X20" s="86">
        <v>0</v>
      </c>
      <c r="Y20" s="69">
        <v>0</v>
      </c>
      <c r="Z20" s="348"/>
      <c r="AB20" s="94" t="s">
        <v>104</v>
      </c>
      <c r="AC20" s="235">
        <v>46</v>
      </c>
    </row>
    <row r="21" spans="1:29" ht="27" x14ac:dyDescent="0.3">
      <c r="A21" s="87" t="s">
        <v>105</v>
      </c>
      <c r="B21" s="79">
        <v>0</v>
      </c>
      <c r="C21" s="79">
        <v>0</v>
      </c>
      <c r="D21" s="241">
        <v>0</v>
      </c>
      <c r="E21" s="74">
        <v>0</v>
      </c>
      <c r="F21" s="88">
        <v>0</v>
      </c>
      <c r="G21" s="88">
        <v>0</v>
      </c>
      <c r="H21" s="89">
        <v>0</v>
      </c>
      <c r="I21" s="74">
        <v>0</v>
      </c>
      <c r="J21" s="88">
        <v>0</v>
      </c>
      <c r="K21" s="88">
        <v>0</v>
      </c>
      <c r="L21" s="89">
        <v>0</v>
      </c>
      <c r="M21" s="69">
        <v>0</v>
      </c>
      <c r="N21" s="88">
        <v>0</v>
      </c>
      <c r="O21" s="88">
        <v>0</v>
      </c>
      <c r="P21" s="89">
        <v>0</v>
      </c>
      <c r="Q21" s="69">
        <v>0</v>
      </c>
      <c r="R21" s="88">
        <v>0</v>
      </c>
      <c r="S21" s="88">
        <v>0</v>
      </c>
      <c r="T21" s="89">
        <v>0</v>
      </c>
      <c r="U21" s="69">
        <v>0</v>
      </c>
      <c r="V21" s="88">
        <v>0</v>
      </c>
      <c r="W21" s="88">
        <v>0</v>
      </c>
      <c r="X21" s="90">
        <v>0</v>
      </c>
      <c r="Y21" s="69">
        <v>0</v>
      </c>
      <c r="Z21" s="348"/>
      <c r="AB21" s="94" t="s">
        <v>106</v>
      </c>
      <c r="AC21" s="235">
        <v>45</v>
      </c>
    </row>
    <row r="22" spans="1:29" ht="30" x14ac:dyDescent="0.3">
      <c r="A22" s="96" t="s">
        <v>107</v>
      </c>
      <c r="B22" s="170">
        <v>8</v>
      </c>
      <c r="C22" s="170">
        <v>8</v>
      </c>
      <c r="D22" s="243">
        <v>4023</v>
      </c>
      <c r="E22" s="70">
        <v>100</v>
      </c>
      <c r="F22" s="170">
        <v>1</v>
      </c>
      <c r="G22" s="170">
        <v>3</v>
      </c>
      <c r="H22" s="97">
        <v>4</v>
      </c>
      <c r="I22" s="70">
        <v>50</v>
      </c>
      <c r="J22" s="170">
        <v>2</v>
      </c>
      <c r="K22" s="170">
        <v>0</v>
      </c>
      <c r="L22" s="97">
        <v>2</v>
      </c>
      <c r="M22" s="69">
        <v>25</v>
      </c>
      <c r="N22" s="170">
        <v>1</v>
      </c>
      <c r="O22" s="170">
        <v>0</v>
      </c>
      <c r="P22" s="97">
        <v>1</v>
      </c>
      <c r="Q22" s="69">
        <v>13</v>
      </c>
      <c r="R22" s="170">
        <v>0</v>
      </c>
      <c r="S22" s="170">
        <v>1</v>
      </c>
      <c r="T22" s="97">
        <v>1</v>
      </c>
      <c r="U22" s="69">
        <v>13</v>
      </c>
      <c r="V22" s="170">
        <v>0</v>
      </c>
      <c r="W22" s="170">
        <v>0</v>
      </c>
      <c r="X22" s="98">
        <v>0</v>
      </c>
      <c r="Y22" s="69">
        <v>0</v>
      </c>
      <c r="Z22" s="354"/>
      <c r="AB22" s="94" t="s">
        <v>108</v>
      </c>
      <c r="AC22" s="235">
        <v>0</v>
      </c>
    </row>
    <row r="23" spans="1:29" ht="40.5" x14ac:dyDescent="0.3">
      <c r="A23" s="96" t="s">
        <v>109</v>
      </c>
      <c r="B23" s="97">
        <v>13</v>
      </c>
      <c r="C23" s="97">
        <v>13</v>
      </c>
      <c r="D23" s="243">
        <v>5364</v>
      </c>
      <c r="E23" s="70">
        <v>100</v>
      </c>
      <c r="F23" s="97">
        <v>0</v>
      </c>
      <c r="G23" s="97">
        <v>1</v>
      </c>
      <c r="H23" s="97">
        <v>1</v>
      </c>
      <c r="I23" s="70">
        <v>8</v>
      </c>
      <c r="J23" s="97">
        <v>1</v>
      </c>
      <c r="K23" s="97">
        <v>0</v>
      </c>
      <c r="L23" s="97">
        <v>1</v>
      </c>
      <c r="M23" s="69">
        <v>8</v>
      </c>
      <c r="N23" s="97">
        <v>2</v>
      </c>
      <c r="O23" s="97">
        <v>3</v>
      </c>
      <c r="P23" s="97">
        <v>5</v>
      </c>
      <c r="Q23" s="69">
        <v>38</v>
      </c>
      <c r="R23" s="97">
        <v>0</v>
      </c>
      <c r="S23" s="97">
        <v>6</v>
      </c>
      <c r="T23" s="97">
        <v>6</v>
      </c>
      <c r="U23" s="69">
        <v>46</v>
      </c>
      <c r="V23" s="97">
        <v>0</v>
      </c>
      <c r="W23" s="97">
        <v>0</v>
      </c>
      <c r="X23" s="98">
        <v>0</v>
      </c>
      <c r="Y23" s="69">
        <v>0</v>
      </c>
      <c r="Z23" s="348"/>
      <c r="AB23" s="94" t="s">
        <v>110</v>
      </c>
      <c r="AC23" s="235">
        <v>0</v>
      </c>
    </row>
    <row r="24" spans="1:29" ht="15.75" customHeight="1" x14ac:dyDescent="0.3">
      <c r="A24" s="99" t="s">
        <v>111</v>
      </c>
      <c r="B24" s="100">
        <v>1</v>
      </c>
      <c r="C24" s="80">
        <v>1</v>
      </c>
      <c r="D24" s="244">
        <v>6289</v>
      </c>
      <c r="E24" s="101">
        <v>100</v>
      </c>
      <c r="F24" s="100">
        <v>0</v>
      </c>
      <c r="G24" s="100">
        <v>0</v>
      </c>
      <c r="H24" s="85">
        <v>0</v>
      </c>
      <c r="I24" s="101">
        <v>0</v>
      </c>
      <c r="J24" s="100">
        <v>0</v>
      </c>
      <c r="K24" s="100">
        <v>0</v>
      </c>
      <c r="L24" s="85">
        <v>0</v>
      </c>
      <c r="M24" s="69">
        <v>0</v>
      </c>
      <c r="N24" s="100">
        <v>0</v>
      </c>
      <c r="O24" s="100">
        <v>0</v>
      </c>
      <c r="P24" s="85">
        <v>0</v>
      </c>
      <c r="Q24" s="69">
        <v>0</v>
      </c>
      <c r="R24" s="100">
        <v>0</v>
      </c>
      <c r="S24" s="100">
        <v>1</v>
      </c>
      <c r="T24" s="85">
        <v>1</v>
      </c>
      <c r="U24" s="69">
        <v>100</v>
      </c>
      <c r="V24" s="100">
        <v>0</v>
      </c>
      <c r="W24" s="100">
        <v>0</v>
      </c>
      <c r="X24" s="86">
        <v>0</v>
      </c>
      <c r="Y24" s="69">
        <v>0</v>
      </c>
      <c r="Z24" s="348"/>
      <c r="AB24" s="94" t="s">
        <v>112</v>
      </c>
      <c r="AC24" s="235">
        <v>0</v>
      </c>
    </row>
    <row r="25" spans="1:29" x14ac:dyDescent="0.3">
      <c r="A25" s="83" t="s">
        <v>113</v>
      </c>
      <c r="B25" s="84">
        <v>1</v>
      </c>
      <c r="C25" s="111">
        <v>1</v>
      </c>
      <c r="D25" s="245">
        <v>5374</v>
      </c>
      <c r="E25" s="70">
        <v>100</v>
      </c>
      <c r="F25" s="84">
        <v>0</v>
      </c>
      <c r="G25" s="84">
        <v>0</v>
      </c>
      <c r="H25" s="85">
        <v>0</v>
      </c>
      <c r="I25" s="70">
        <v>0</v>
      </c>
      <c r="J25" s="84">
        <v>0</v>
      </c>
      <c r="K25" s="84">
        <v>0</v>
      </c>
      <c r="L25" s="85">
        <v>0</v>
      </c>
      <c r="M25" s="69">
        <v>0</v>
      </c>
      <c r="N25" s="84">
        <v>0</v>
      </c>
      <c r="O25" s="84">
        <v>0</v>
      </c>
      <c r="P25" s="85">
        <v>0</v>
      </c>
      <c r="Q25" s="69">
        <v>0</v>
      </c>
      <c r="R25" s="84">
        <v>0</v>
      </c>
      <c r="S25" s="84">
        <v>1</v>
      </c>
      <c r="T25" s="85">
        <v>1</v>
      </c>
      <c r="U25" s="69">
        <v>100</v>
      </c>
      <c r="V25" s="84">
        <v>0</v>
      </c>
      <c r="W25" s="84">
        <v>0</v>
      </c>
      <c r="X25" s="86">
        <v>0</v>
      </c>
      <c r="Y25" s="69">
        <v>0</v>
      </c>
      <c r="Z25" s="348"/>
    </row>
    <row r="26" spans="1:29" x14ac:dyDescent="0.3">
      <c r="A26" s="83" t="s">
        <v>114</v>
      </c>
      <c r="B26" s="84">
        <v>3</v>
      </c>
      <c r="C26" s="111">
        <v>3</v>
      </c>
      <c r="D26" s="245">
        <v>4807</v>
      </c>
      <c r="E26" s="70">
        <v>100</v>
      </c>
      <c r="F26" s="84">
        <v>0</v>
      </c>
      <c r="G26" s="84">
        <v>1</v>
      </c>
      <c r="H26" s="85">
        <v>1</v>
      </c>
      <c r="I26" s="70">
        <v>33</v>
      </c>
      <c r="J26" s="84">
        <v>0</v>
      </c>
      <c r="K26" s="84">
        <v>0</v>
      </c>
      <c r="L26" s="85">
        <v>0</v>
      </c>
      <c r="M26" s="69">
        <v>0</v>
      </c>
      <c r="N26" s="84">
        <v>2</v>
      </c>
      <c r="O26" s="84">
        <v>0</v>
      </c>
      <c r="P26" s="85">
        <v>2</v>
      </c>
      <c r="Q26" s="69">
        <v>67</v>
      </c>
      <c r="R26" s="84">
        <v>0</v>
      </c>
      <c r="S26" s="84">
        <v>0</v>
      </c>
      <c r="T26" s="85">
        <v>0</v>
      </c>
      <c r="U26" s="69">
        <v>0</v>
      </c>
      <c r="V26" s="84">
        <v>0</v>
      </c>
      <c r="W26" s="84">
        <v>0</v>
      </c>
      <c r="X26" s="86">
        <v>0</v>
      </c>
      <c r="Y26" s="69">
        <v>0</v>
      </c>
      <c r="Z26" s="348"/>
    </row>
    <row r="27" spans="1:29" x14ac:dyDescent="0.3">
      <c r="A27" s="83" t="s">
        <v>115</v>
      </c>
      <c r="B27" s="171">
        <v>0</v>
      </c>
      <c r="C27" s="111">
        <v>0</v>
      </c>
      <c r="D27" s="246">
        <v>0</v>
      </c>
      <c r="E27" s="70">
        <v>0</v>
      </c>
      <c r="F27" s="84">
        <v>0</v>
      </c>
      <c r="G27" s="84">
        <v>0</v>
      </c>
      <c r="H27" s="85">
        <v>0</v>
      </c>
      <c r="I27" s="70">
        <v>0</v>
      </c>
      <c r="J27" s="84">
        <v>0</v>
      </c>
      <c r="K27" s="84">
        <v>0</v>
      </c>
      <c r="L27" s="85">
        <v>0</v>
      </c>
      <c r="M27" s="69">
        <v>0</v>
      </c>
      <c r="N27" s="84">
        <v>0</v>
      </c>
      <c r="O27" s="84">
        <v>0</v>
      </c>
      <c r="P27" s="85">
        <v>0</v>
      </c>
      <c r="Q27" s="69">
        <v>0</v>
      </c>
      <c r="R27" s="84">
        <v>0</v>
      </c>
      <c r="S27" s="84">
        <v>0</v>
      </c>
      <c r="T27" s="85">
        <v>0</v>
      </c>
      <c r="U27" s="69">
        <v>0</v>
      </c>
      <c r="V27" s="84">
        <v>0</v>
      </c>
      <c r="W27" s="84">
        <v>0</v>
      </c>
      <c r="X27" s="86">
        <v>0</v>
      </c>
      <c r="Y27" s="69">
        <v>0</v>
      </c>
      <c r="Z27" s="348"/>
    </row>
    <row r="28" spans="1:29" x14ac:dyDescent="0.3">
      <c r="A28" s="87" t="s">
        <v>116</v>
      </c>
      <c r="B28" s="88">
        <v>8</v>
      </c>
      <c r="C28" s="112">
        <v>8</v>
      </c>
      <c r="D28" s="247">
        <v>4985</v>
      </c>
      <c r="E28" s="70">
        <v>100</v>
      </c>
      <c r="F28" s="88">
        <v>0</v>
      </c>
      <c r="G28" s="88">
        <v>0</v>
      </c>
      <c r="H28" s="89">
        <v>0</v>
      </c>
      <c r="I28" s="70">
        <v>0</v>
      </c>
      <c r="J28" s="88">
        <v>1</v>
      </c>
      <c r="K28" s="88">
        <v>0</v>
      </c>
      <c r="L28" s="89">
        <v>1</v>
      </c>
      <c r="M28" s="69">
        <v>13</v>
      </c>
      <c r="N28" s="88">
        <v>0</v>
      </c>
      <c r="O28" s="88">
        <v>3</v>
      </c>
      <c r="P28" s="89">
        <v>3</v>
      </c>
      <c r="Q28" s="69">
        <v>38</v>
      </c>
      <c r="R28" s="88">
        <v>0</v>
      </c>
      <c r="S28" s="88">
        <v>4</v>
      </c>
      <c r="T28" s="89">
        <v>4</v>
      </c>
      <c r="U28" s="69">
        <v>50</v>
      </c>
      <c r="V28" s="88">
        <v>0</v>
      </c>
      <c r="W28" s="88">
        <v>0</v>
      </c>
      <c r="X28" s="90">
        <v>0</v>
      </c>
      <c r="Y28" s="69">
        <v>0</v>
      </c>
      <c r="Z28" s="349"/>
    </row>
    <row r="29" spans="1:29" ht="16.5" customHeight="1" x14ac:dyDescent="0.3">
      <c r="A29" s="102" t="s">
        <v>117</v>
      </c>
      <c r="B29" s="103">
        <v>40</v>
      </c>
      <c r="C29" s="103">
        <v>22</v>
      </c>
      <c r="D29" s="248">
        <v>8717</v>
      </c>
      <c r="E29" s="74">
        <v>55</v>
      </c>
      <c r="F29" s="103">
        <v>0</v>
      </c>
      <c r="G29" s="103">
        <v>0</v>
      </c>
      <c r="H29" s="103">
        <v>0</v>
      </c>
      <c r="I29" s="74">
        <v>0</v>
      </c>
      <c r="J29" s="103">
        <v>1</v>
      </c>
      <c r="K29" s="103">
        <v>3</v>
      </c>
      <c r="L29" s="103">
        <v>4</v>
      </c>
      <c r="M29" s="69">
        <v>18</v>
      </c>
      <c r="N29" s="103">
        <v>3</v>
      </c>
      <c r="O29" s="103">
        <v>4</v>
      </c>
      <c r="P29" s="103">
        <v>7</v>
      </c>
      <c r="Q29" s="69">
        <v>32</v>
      </c>
      <c r="R29" s="103">
        <v>5</v>
      </c>
      <c r="S29" s="103">
        <v>4</v>
      </c>
      <c r="T29" s="103">
        <v>9</v>
      </c>
      <c r="U29" s="69">
        <v>41</v>
      </c>
      <c r="V29" s="103">
        <v>2</v>
      </c>
      <c r="W29" s="103">
        <v>0</v>
      </c>
      <c r="X29" s="104">
        <v>2</v>
      </c>
      <c r="Y29" s="69">
        <v>9</v>
      </c>
      <c r="Z29" s="347"/>
    </row>
    <row r="30" spans="1:29" x14ac:dyDescent="0.3">
      <c r="A30" s="95" t="s">
        <v>118</v>
      </c>
      <c r="B30" s="79">
        <v>7</v>
      </c>
      <c r="C30" s="80">
        <v>6</v>
      </c>
      <c r="D30" s="241">
        <v>9483</v>
      </c>
      <c r="E30" s="70">
        <v>86</v>
      </c>
      <c r="F30" s="79">
        <v>0</v>
      </c>
      <c r="G30" s="79">
        <v>0</v>
      </c>
      <c r="H30" s="80">
        <v>0</v>
      </c>
      <c r="I30" s="70">
        <v>0</v>
      </c>
      <c r="J30" s="79">
        <v>0</v>
      </c>
      <c r="K30" s="79">
        <v>2</v>
      </c>
      <c r="L30" s="80">
        <v>2</v>
      </c>
      <c r="M30" s="69">
        <v>33</v>
      </c>
      <c r="N30" s="79">
        <v>0</v>
      </c>
      <c r="O30" s="79">
        <v>1</v>
      </c>
      <c r="P30" s="80">
        <v>1</v>
      </c>
      <c r="Q30" s="69">
        <v>17</v>
      </c>
      <c r="R30" s="79">
        <v>0</v>
      </c>
      <c r="S30" s="79">
        <v>3</v>
      </c>
      <c r="T30" s="80">
        <v>3</v>
      </c>
      <c r="U30" s="69">
        <v>50</v>
      </c>
      <c r="V30" s="79">
        <v>0</v>
      </c>
      <c r="W30" s="79">
        <v>0</v>
      </c>
      <c r="X30" s="81">
        <v>0</v>
      </c>
      <c r="Y30" s="69">
        <v>0</v>
      </c>
      <c r="Z30" s="348"/>
    </row>
    <row r="31" spans="1:29" x14ac:dyDescent="0.3">
      <c r="A31" s="83" t="s">
        <v>119</v>
      </c>
      <c r="B31" s="84">
        <v>6</v>
      </c>
      <c r="C31" s="111">
        <v>5</v>
      </c>
      <c r="D31" s="245">
        <v>12676</v>
      </c>
      <c r="E31" s="70">
        <v>83</v>
      </c>
      <c r="F31" s="84">
        <v>0</v>
      </c>
      <c r="G31" s="84">
        <v>0</v>
      </c>
      <c r="H31" s="85">
        <v>0</v>
      </c>
      <c r="I31" s="70">
        <v>0</v>
      </c>
      <c r="J31" s="84">
        <v>1</v>
      </c>
      <c r="K31" s="84">
        <v>0</v>
      </c>
      <c r="L31" s="85">
        <v>1</v>
      </c>
      <c r="M31" s="69">
        <v>20</v>
      </c>
      <c r="N31" s="84">
        <v>1</v>
      </c>
      <c r="O31" s="84">
        <v>0</v>
      </c>
      <c r="P31" s="85">
        <v>1</v>
      </c>
      <c r="Q31" s="69">
        <v>20</v>
      </c>
      <c r="R31" s="84">
        <v>3</v>
      </c>
      <c r="S31" s="84">
        <v>0</v>
      </c>
      <c r="T31" s="85">
        <v>3</v>
      </c>
      <c r="U31" s="69">
        <v>60</v>
      </c>
      <c r="V31" s="84">
        <v>0</v>
      </c>
      <c r="W31" s="84">
        <v>0</v>
      </c>
      <c r="X31" s="86">
        <v>0</v>
      </c>
      <c r="Y31" s="69">
        <v>0</v>
      </c>
      <c r="Z31" s="348"/>
    </row>
    <row r="32" spans="1:29" x14ac:dyDescent="0.3">
      <c r="A32" s="83" t="s">
        <v>120</v>
      </c>
      <c r="B32" s="84">
        <v>1</v>
      </c>
      <c r="C32" s="111">
        <v>1</v>
      </c>
      <c r="D32" s="245">
        <v>6605</v>
      </c>
      <c r="E32" s="70">
        <v>100</v>
      </c>
      <c r="F32" s="84">
        <v>0</v>
      </c>
      <c r="G32" s="84">
        <v>0</v>
      </c>
      <c r="H32" s="85">
        <v>0</v>
      </c>
      <c r="I32" s="70">
        <v>0</v>
      </c>
      <c r="J32" s="84">
        <v>0</v>
      </c>
      <c r="K32" s="84">
        <v>0</v>
      </c>
      <c r="L32" s="85">
        <v>0</v>
      </c>
      <c r="M32" s="69">
        <v>0</v>
      </c>
      <c r="N32" s="84">
        <v>0</v>
      </c>
      <c r="O32" s="84">
        <v>1</v>
      </c>
      <c r="P32" s="85">
        <v>1</v>
      </c>
      <c r="Q32" s="69">
        <v>100</v>
      </c>
      <c r="R32" s="84">
        <v>0</v>
      </c>
      <c r="S32" s="84">
        <v>0</v>
      </c>
      <c r="T32" s="85">
        <v>0</v>
      </c>
      <c r="U32" s="69">
        <v>0</v>
      </c>
      <c r="V32" s="84">
        <v>0</v>
      </c>
      <c r="W32" s="84">
        <v>0</v>
      </c>
      <c r="X32" s="86">
        <v>0</v>
      </c>
      <c r="Y32" s="69">
        <v>0</v>
      </c>
      <c r="Z32" s="348"/>
    </row>
    <row r="33" spans="1:26" x14ac:dyDescent="0.3">
      <c r="A33" s="83" t="s">
        <v>121</v>
      </c>
      <c r="B33" s="84">
        <v>15</v>
      </c>
      <c r="C33" s="111">
        <v>2</v>
      </c>
      <c r="D33" s="245">
        <v>9490</v>
      </c>
      <c r="E33" s="70">
        <v>13</v>
      </c>
      <c r="F33" s="84">
        <v>0</v>
      </c>
      <c r="G33" s="84">
        <v>0</v>
      </c>
      <c r="H33" s="85">
        <v>0</v>
      </c>
      <c r="I33" s="70">
        <v>0</v>
      </c>
      <c r="J33" s="84">
        <v>0</v>
      </c>
      <c r="K33" s="84">
        <v>0</v>
      </c>
      <c r="L33" s="85">
        <v>0</v>
      </c>
      <c r="M33" s="69">
        <v>0</v>
      </c>
      <c r="N33" s="84">
        <v>1</v>
      </c>
      <c r="O33" s="84">
        <v>1</v>
      </c>
      <c r="P33" s="85">
        <v>2</v>
      </c>
      <c r="Q33" s="69">
        <v>100</v>
      </c>
      <c r="R33" s="84">
        <v>0</v>
      </c>
      <c r="S33" s="84">
        <v>0</v>
      </c>
      <c r="T33" s="85">
        <v>0</v>
      </c>
      <c r="U33" s="69">
        <v>0</v>
      </c>
      <c r="V33" s="84">
        <v>0</v>
      </c>
      <c r="W33" s="84">
        <v>0</v>
      </c>
      <c r="X33" s="86">
        <v>0</v>
      </c>
      <c r="Y33" s="69">
        <v>0</v>
      </c>
      <c r="Z33" s="348"/>
    </row>
    <row r="34" spans="1:26" x14ac:dyDescent="0.3">
      <c r="A34" s="87" t="s">
        <v>122</v>
      </c>
      <c r="B34" s="88">
        <v>11</v>
      </c>
      <c r="C34" s="112">
        <v>8</v>
      </c>
      <c r="D34" s="247">
        <v>5333</v>
      </c>
      <c r="E34" s="70">
        <v>73</v>
      </c>
      <c r="F34" s="88">
        <v>0</v>
      </c>
      <c r="G34" s="88">
        <v>0</v>
      </c>
      <c r="H34" s="89">
        <v>0</v>
      </c>
      <c r="I34" s="70">
        <v>0</v>
      </c>
      <c r="J34" s="88">
        <v>0</v>
      </c>
      <c r="K34" s="88">
        <v>1</v>
      </c>
      <c r="L34" s="89">
        <v>1</v>
      </c>
      <c r="M34" s="69">
        <v>13</v>
      </c>
      <c r="N34" s="88">
        <v>1</v>
      </c>
      <c r="O34" s="88">
        <v>1</v>
      </c>
      <c r="P34" s="89">
        <v>2</v>
      </c>
      <c r="Q34" s="69">
        <v>25</v>
      </c>
      <c r="R34" s="88">
        <v>2</v>
      </c>
      <c r="S34" s="88">
        <v>1</v>
      </c>
      <c r="T34" s="89">
        <v>3</v>
      </c>
      <c r="U34" s="69">
        <v>38</v>
      </c>
      <c r="V34" s="88">
        <v>2</v>
      </c>
      <c r="W34" s="88">
        <v>0</v>
      </c>
      <c r="X34" s="90">
        <v>2</v>
      </c>
      <c r="Y34" s="69">
        <v>25</v>
      </c>
      <c r="Z34" s="349"/>
    </row>
    <row r="37" spans="1:26" ht="94.5" customHeight="1" x14ac:dyDescent="0.3">
      <c r="A37" s="346" t="s">
        <v>123</v>
      </c>
      <c r="B37" s="346"/>
      <c r="C37" s="346"/>
      <c r="D37" s="346"/>
      <c r="E37" s="346"/>
      <c r="F37" s="346"/>
    </row>
  </sheetData>
  <sheetProtection formatColumns="0" formatRows="0"/>
  <mergeCells count="19">
    <mergeCell ref="A37:F37"/>
    <mergeCell ref="Z29:Z34"/>
    <mergeCell ref="N8:Q8"/>
    <mergeCell ref="R8:U8"/>
    <mergeCell ref="V8:Z8"/>
    <mergeCell ref="Z11:Z16"/>
    <mergeCell ref="Z17:Z21"/>
    <mergeCell ref="Z22:Z28"/>
    <mergeCell ref="A1:Y1"/>
    <mergeCell ref="B2:X2"/>
    <mergeCell ref="B4:Z4"/>
    <mergeCell ref="A8:A9"/>
    <mergeCell ref="B8:B9"/>
    <mergeCell ref="C8:C9"/>
    <mergeCell ref="D8:D9"/>
    <mergeCell ref="E8:E9"/>
    <mergeCell ref="F8:I8"/>
    <mergeCell ref="J8:M8"/>
    <mergeCell ref="Y2:AU2"/>
  </mergeCells>
  <phoneticPr fontId="43" type="noConversion"/>
  <pageMargins left="0.7" right="0.7" top="0.75" bottom="0.75" header="0.3" footer="0.3"/>
  <pageSetup paperSize="9"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2:N15"/>
  <sheetViews>
    <sheetView zoomScale="110" zoomScaleNormal="110" workbookViewId="0">
      <selection activeCell="B3" sqref="B3:N3"/>
    </sheetView>
  </sheetViews>
  <sheetFormatPr defaultColWidth="9.140625" defaultRowHeight="15" x14ac:dyDescent="0.3"/>
  <cols>
    <col min="1" max="1" width="1.7109375" style="3" customWidth="1"/>
    <col min="2" max="2" width="18.7109375" style="2" bestFit="1" customWidth="1"/>
    <col min="3" max="3" width="25.85546875" style="2" bestFit="1" customWidth="1"/>
    <col min="4" max="4" width="12.28515625" style="2" customWidth="1"/>
    <col min="5" max="13" width="9.42578125" style="2" customWidth="1"/>
    <col min="14" max="14" width="9.42578125" style="3" customWidth="1"/>
    <col min="15" max="16384" width="9.140625" style="3"/>
  </cols>
  <sheetData>
    <row r="2" spans="2:14" ht="16.5" x14ac:dyDescent="0.3">
      <c r="B2" s="358"/>
      <c r="C2" s="358"/>
      <c r="D2" s="358"/>
      <c r="E2" s="358"/>
      <c r="F2" s="358"/>
      <c r="G2" s="358"/>
      <c r="H2" s="358"/>
      <c r="I2" s="358"/>
      <c r="J2" s="358"/>
      <c r="K2" s="358"/>
      <c r="L2" s="358"/>
      <c r="M2" s="358"/>
      <c r="N2" s="358"/>
    </row>
    <row r="3" spans="2:14" ht="39" customHeight="1" x14ac:dyDescent="0.35">
      <c r="B3" s="363" t="s">
        <v>124</v>
      </c>
      <c r="C3" s="363"/>
      <c r="D3" s="363"/>
      <c r="E3" s="363"/>
      <c r="F3" s="363"/>
      <c r="G3" s="363"/>
      <c r="H3" s="363"/>
      <c r="I3" s="363"/>
      <c r="J3" s="363"/>
      <c r="K3" s="363"/>
      <c r="L3" s="363"/>
      <c r="M3" s="363"/>
      <c r="N3" s="363"/>
    </row>
    <row r="4" spans="2:14" ht="15.75" thickBot="1" x14ac:dyDescent="0.35"/>
    <row r="5" spans="2:14" s="32" customFormat="1" ht="30" customHeight="1" x14ac:dyDescent="0.25">
      <c r="B5" s="359" t="s">
        <v>125</v>
      </c>
      <c r="C5" s="355" t="s">
        <v>126</v>
      </c>
      <c r="D5" s="355" t="s">
        <v>127</v>
      </c>
      <c r="E5" s="361" t="s">
        <v>128</v>
      </c>
      <c r="F5" s="361"/>
      <c r="G5" s="361"/>
      <c r="H5" s="361"/>
      <c r="I5" s="361"/>
      <c r="J5" s="361"/>
      <c r="K5" s="361"/>
      <c r="L5" s="361"/>
      <c r="M5" s="361"/>
      <c r="N5" s="362"/>
    </row>
    <row r="6" spans="2:14" s="32" customFormat="1" ht="15.75" customHeight="1" thickBot="1" x14ac:dyDescent="0.3">
      <c r="B6" s="360"/>
      <c r="C6" s="356"/>
      <c r="D6" s="356"/>
      <c r="E6" s="44" t="s">
        <v>129</v>
      </c>
      <c r="F6" s="44" t="s">
        <v>23</v>
      </c>
      <c r="G6" s="44" t="s">
        <v>130</v>
      </c>
      <c r="H6" s="44" t="s">
        <v>23</v>
      </c>
      <c r="I6" s="44" t="s">
        <v>131</v>
      </c>
      <c r="J6" s="44" t="s">
        <v>23</v>
      </c>
      <c r="K6" s="44" t="s">
        <v>132</v>
      </c>
      <c r="L6" s="44" t="s">
        <v>23</v>
      </c>
      <c r="M6" s="44" t="s">
        <v>133</v>
      </c>
      <c r="N6" s="49" t="s">
        <v>23</v>
      </c>
    </row>
    <row r="7" spans="2:14" ht="15.75" thickBot="1" x14ac:dyDescent="0.35">
      <c r="B7" s="52">
        <v>19</v>
      </c>
      <c r="C7" s="117">
        <f>SUM(E7,G7,I7,K7,M7)</f>
        <v>12</v>
      </c>
      <c r="D7" s="50">
        <f>C7/B7*100</f>
        <v>63.157894736842103</v>
      </c>
      <c r="E7" s="116">
        <v>6</v>
      </c>
      <c r="F7" s="50">
        <f>E7/C7*100</f>
        <v>50</v>
      </c>
      <c r="G7" s="116"/>
      <c r="H7" s="50">
        <f>G7/C7*100</f>
        <v>0</v>
      </c>
      <c r="I7" s="116"/>
      <c r="J7" s="50">
        <f>I7/C7*100</f>
        <v>0</v>
      </c>
      <c r="K7" s="116">
        <v>4</v>
      </c>
      <c r="L7" s="50">
        <f>K7/C7*100</f>
        <v>33.333333333333329</v>
      </c>
      <c r="M7" s="116">
        <v>2</v>
      </c>
      <c r="N7" s="51">
        <f>M7/C7*100</f>
        <v>16.666666666666664</v>
      </c>
    </row>
    <row r="9" spans="2:14" x14ac:dyDescent="0.3">
      <c r="B9" s="365" t="s">
        <v>134</v>
      </c>
      <c r="C9" s="365"/>
      <c r="D9" s="365"/>
      <c r="E9" s="365"/>
      <c r="F9" s="365"/>
      <c r="G9" s="365"/>
      <c r="H9" s="47"/>
      <c r="I9" s="47"/>
      <c r="J9" s="47"/>
      <c r="K9" s="47"/>
      <c r="L9" s="47"/>
      <c r="M9" s="47"/>
    </row>
    <row r="10" spans="2:14" ht="15.75" x14ac:dyDescent="0.3">
      <c r="B10" s="357" t="s">
        <v>135</v>
      </c>
      <c r="C10" s="357"/>
      <c r="D10" s="357"/>
      <c r="E10" s="357"/>
      <c r="F10" s="357"/>
      <c r="G10" s="357"/>
      <c r="H10" s="357"/>
      <c r="I10" s="357"/>
      <c r="J10" s="357"/>
      <c r="K10" s="357"/>
      <c r="L10" s="357"/>
      <c r="M10" s="357"/>
    </row>
    <row r="11" spans="2:14" ht="15.75" x14ac:dyDescent="0.3">
      <c r="B11" s="357" t="s">
        <v>136</v>
      </c>
      <c r="C11" s="357"/>
      <c r="D11" s="357"/>
      <c r="E11" s="357"/>
      <c r="F11" s="357"/>
      <c r="G11" s="357"/>
      <c r="H11" s="357"/>
      <c r="I11" s="357"/>
      <c r="J11" s="357"/>
      <c r="K11" s="357"/>
      <c r="L11" s="357"/>
      <c r="M11" s="357"/>
    </row>
    <row r="12" spans="2:14" ht="15.75" x14ac:dyDescent="0.3">
      <c r="B12" s="357" t="s">
        <v>137</v>
      </c>
      <c r="C12" s="357"/>
      <c r="D12" s="357"/>
      <c r="E12" s="357"/>
      <c r="F12" s="357"/>
      <c r="G12" s="357"/>
      <c r="H12" s="357"/>
      <c r="I12" s="357"/>
      <c r="J12" s="357"/>
      <c r="K12" s="357"/>
      <c r="L12" s="357"/>
      <c r="M12" s="357"/>
      <c r="N12" s="48"/>
    </row>
    <row r="13" spans="2:14" ht="15.75" x14ac:dyDescent="0.3">
      <c r="B13" s="357" t="s">
        <v>138</v>
      </c>
      <c r="C13" s="357"/>
      <c r="D13" s="357"/>
      <c r="E13" s="357"/>
      <c r="F13" s="357"/>
      <c r="G13" s="357"/>
      <c r="H13" s="357"/>
      <c r="I13" s="357"/>
      <c r="J13" s="357"/>
      <c r="K13" s="357"/>
      <c r="L13" s="357"/>
      <c r="M13" s="357"/>
      <c r="N13" s="48"/>
    </row>
    <row r="14" spans="2:14" ht="15.75" x14ac:dyDescent="0.3">
      <c r="B14" s="364" t="s">
        <v>139</v>
      </c>
      <c r="C14" s="357"/>
      <c r="D14" s="357"/>
      <c r="E14" s="357"/>
      <c r="F14" s="357"/>
      <c r="G14" s="357"/>
      <c r="H14" s="357"/>
      <c r="I14" s="357"/>
      <c r="J14" s="357"/>
      <c r="K14" s="357"/>
      <c r="L14" s="357"/>
      <c r="M14" s="357"/>
      <c r="N14" s="48"/>
    </row>
    <row r="15" spans="2:14" ht="15.75" x14ac:dyDescent="0.3">
      <c r="B15" s="48"/>
      <c r="C15" s="48"/>
      <c r="D15" s="48"/>
      <c r="E15" s="48"/>
      <c r="F15" s="48"/>
      <c r="G15" s="48"/>
      <c r="H15" s="48"/>
      <c r="I15" s="48"/>
      <c r="J15" s="48"/>
      <c r="K15" s="48"/>
      <c r="L15" s="48"/>
      <c r="M15" s="48"/>
      <c r="N15" s="48"/>
    </row>
  </sheetData>
  <sheetProtection selectLockedCells="1"/>
  <mergeCells count="12">
    <mergeCell ref="B13:M13"/>
    <mergeCell ref="B14:M14"/>
    <mergeCell ref="B9:G9"/>
    <mergeCell ref="B11:M11"/>
    <mergeCell ref="B12:M12"/>
    <mergeCell ref="C5:C6"/>
    <mergeCell ref="D5:D6"/>
    <mergeCell ref="B10:M10"/>
    <mergeCell ref="B2:N2"/>
    <mergeCell ref="B5:B6"/>
    <mergeCell ref="E5:N5"/>
    <mergeCell ref="B3:N3"/>
  </mergeCells>
  <phoneticPr fontId="43" type="noConversion"/>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33CC"/>
    <pageSetUpPr fitToPage="1"/>
  </sheetPr>
  <dimension ref="B1:P54"/>
  <sheetViews>
    <sheetView zoomScale="95" zoomScaleNormal="95" workbookViewId="0">
      <selection activeCell="T8" sqref="T8"/>
    </sheetView>
  </sheetViews>
  <sheetFormatPr defaultColWidth="9.140625" defaultRowHeight="15" x14ac:dyDescent="0.3"/>
  <cols>
    <col min="1" max="1" width="1.7109375" style="3" customWidth="1"/>
    <col min="2" max="2" width="3.140625" style="1" bestFit="1" customWidth="1"/>
    <col min="3" max="3" width="41.140625" style="2" customWidth="1"/>
    <col min="4" max="4" width="9" style="3" customWidth="1"/>
    <col min="5" max="5" width="7.7109375" style="3" customWidth="1"/>
    <col min="6" max="6" width="8.28515625" style="3" customWidth="1"/>
    <col min="7" max="7" width="12.42578125" style="3" bestFit="1" customWidth="1"/>
    <col min="8" max="8" width="9.28515625" style="3" customWidth="1"/>
    <col min="9" max="9" width="10.7109375" style="2" bestFit="1" customWidth="1"/>
    <col min="10" max="10" width="8" style="2" customWidth="1"/>
    <col min="11" max="11" width="14.140625" style="3" customWidth="1"/>
    <col min="12" max="12" width="8" style="3" customWidth="1"/>
    <col min="13" max="13" width="12.42578125" style="3" bestFit="1" customWidth="1"/>
    <col min="14" max="14" width="8.140625" style="3" customWidth="1"/>
    <col min="15" max="16384" width="9.140625" style="3"/>
  </cols>
  <sheetData>
    <row r="1" spans="2:16" ht="16.5" x14ac:dyDescent="0.3">
      <c r="M1" s="358"/>
      <c r="N1" s="358"/>
    </row>
    <row r="2" spans="2:16" ht="38.25" customHeight="1" x14ac:dyDescent="0.35">
      <c r="B2" s="363" t="s">
        <v>140</v>
      </c>
      <c r="C2" s="363"/>
      <c r="D2" s="363"/>
      <c r="E2" s="363"/>
      <c r="F2" s="363"/>
      <c r="G2" s="363"/>
      <c r="H2" s="363"/>
      <c r="I2" s="363"/>
      <c r="J2" s="363"/>
      <c r="K2" s="363"/>
      <c r="L2" s="363"/>
      <c r="M2" s="363"/>
      <c r="N2" s="363"/>
    </row>
    <row r="3" spans="2:16" ht="15.75" customHeight="1" thickBot="1" x14ac:dyDescent="0.35"/>
    <row r="4" spans="2:16" ht="15.75" customHeight="1" x14ac:dyDescent="0.3">
      <c r="B4" s="368" t="s">
        <v>141</v>
      </c>
      <c r="C4" s="366" t="s">
        <v>142</v>
      </c>
      <c r="D4" s="366" t="s">
        <v>143</v>
      </c>
      <c r="E4" s="366" t="s">
        <v>144</v>
      </c>
      <c r="F4" s="366"/>
      <c r="G4" s="366"/>
      <c r="H4" s="366"/>
      <c r="I4" s="366"/>
      <c r="J4" s="366"/>
      <c r="K4" s="366"/>
      <c r="L4" s="366"/>
      <c r="M4" s="366"/>
      <c r="N4" s="370"/>
    </row>
    <row r="5" spans="2:16" s="6" customFormat="1" ht="45.75" thickBot="1" x14ac:dyDescent="0.35">
      <c r="B5" s="369"/>
      <c r="C5" s="376"/>
      <c r="D5" s="376"/>
      <c r="E5" s="4" t="s">
        <v>145</v>
      </c>
      <c r="F5" s="4" t="s">
        <v>23</v>
      </c>
      <c r="G5" s="4" t="s">
        <v>146</v>
      </c>
      <c r="H5" s="4" t="s">
        <v>23</v>
      </c>
      <c r="I5" s="4" t="s">
        <v>147</v>
      </c>
      <c r="J5" s="4" t="s">
        <v>23</v>
      </c>
      <c r="K5" s="4" t="s">
        <v>148</v>
      </c>
      <c r="L5" s="4" t="s">
        <v>23</v>
      </c>
      <c r="M5" s="4" t="s">
        <v>149</v>
      </c>
      <c r="N5" s="5" t="s">
        <v>23</v>
      </c>
    </row>
    <row r="6" spans="2:16" x14ac:dyDescent="0.3">
      <c r="B6" s="7">
        <v>1</v>
      </c>
      <c r="C6" s="8" t="s">
        <v>150</v>
      </c>
      <c r="D6" s="113">
        <f>SUM(E6,G6,I6,K6,M6)</f>
        <v>0</v>
      </c>
      <c r="E6" s="9">
        <v>0</v>
      </c>
      <c r="F6" s="23">
        <v>0</v>
      </c>
      <c r="G6" s="9">
        <v>0</v>
      </c>
      <c r="H6" s="23"/>
      <c r="I6" s="10">
        <v>0</v>
      </c>
      <c r="J6" s="25">
        <v>0</v>
      </c>
      <c r="K6" s="9">
        <v>0</v>
      </c>
      <c r="L6" s="23">
        <v>0</v>
      </c>
      <c r="M6" s="9">
        <v>0</v>
      </c>
      <c r="N6" s="27"/>
    </row>
    <row r="7" spans="2:16" ht="30" x14ac:dyDescent="0.3">
      <c r="B7" s="11">
        <v>2</v>
      </c>
      <c r="C7" s="12" t="s">
        <v>151</v>
      </c>
      <c r="D7" s="114">
        <f>SUM(E7,G7,I7,K7,M7)</f>
        <v>25</v>
      </c>
      <c r="E7" s="13">
        <v>23</v>
      </c>
      <c r="F7" s="24">
        <f>E7/D7*100</f>
        <v>92</v>
      </c>
      <c r="G7" s="13">
        <v>2</v>
      </c>
      <c r="H7" s="24">
        <f>G7/D7*100</f>
        <v>8</v>
      </c>
      <c r="I7" s="14">
        <v>0</v>
      </c>
      <c r="J7" s="26">
        <f>I7/D7*100</f>
        <v>0</v>
      </c>
      <c r="K7" s="13">
        <v>0</v>
      </c>
      <c r="L7" s="24">
        <f>K7/D7*100</f>
        <v>0</v>
      </c>
      <c r="M7" s="13">
        <v>0</v>
      </c>
      <c r="N7" s="28">
        <f>M7/D7*100</f>
        <v>0</v>
      </c>
    </row>
    <row r="8" spans="2:16" x14ac:dyDescent="0.3">
      <c r="B8" s="11">
        <v>3</v>
      </c>
      <c r="C8" s="12" t="s">
        <v>152</v>
      </c>
      <c r="D8" s="114">
        <f>SUM(E8,G8,I8,K8,M8)</f>
        <v>2</v>
      </c>
      <c r="E8" s="13">
        <v>0</v>
      </c>
      <c r="F8" s="24">
        <f>E8/D8*100</f>
        <v>0</v>
      </c>
      <c r="G8" s="13">
        <v>2</v>
      </c>
      <c r="H8" s="24">
        <f>G8/D8*100</f>
        <v>100</v>
      </c>
      <c r="I8" s="14">
        <v>0</v>
      </c>
      <c r="J8" s="26">
        <f>I8/D8*100</f>
        <v>0</v>
      </c>
      <c r="K8" s="13">
        <v>0</v>
      </c>
      <c r="L8" s="24">
        <f>K8/D8*100</f>
        <v>0</v>
      </c>
      <c r="M8" s="13">
        <v>0</v>
      </c>
      <c r="N8" s="28">
        <f>M8/D8*100</f>
        <v>0</v>
      </c>
    </row>
    <row r="9" spans="2:16" x14ac:dyDescent="0.3">
      <c r="B9" s="259">
        <v>4</v>
      </c>
      <c r="C9" s="12" t="s">
        <v>153</v>
      </c>
      <c r="D9" s="114">
        <f>SUM(E9,G9,I9,K9,M9)</f>
        <v>0</v>
      </c>
      <c r="E9" s="13">
        <v>0</v>
      </c>
      <c r="F9" s="24">
        <v>0</v>
      </c>
      <c r="G9" s="13">
        <v>0</v>
      </c>
      <c r="H9" s="24">
        <v>0</v>
      </c>
      <c r="I9" s="14">
        <v>0</v>
      </c>
      <c r="J9" s="26">
        <v>0</v>
      </c>
      <c r="K9" s="13">
        <v>0</v>
      </c>
      <c r="L9" s="24">
        <v>0</v>
      </c>
      <c r="M9" s="13">
        <v>0</v>
      </c>
      <c r="N9" s="29"/>
    </row>
    <row r="10" spans="2:16" ht="15.75" thickBot="1" x14ac:dyDescent="0.35">
      <c r="B10" s="21">
        <v>5</v>
      </c>
      <c r="C10" s="12" t="s">
        <v>154</v>
      </c>
      <c r="D10" s="114">
        <f>SUM(E10,G10,I10,K10,M10)</f>
        <v>1</v>
      </c>
      <c r="E10" s="13">
        <v>1</v>
      </c>
      <c r="F10" s="24">
        <f>E10/D10*100</f>
        <v>100</v>
      </c>
      <c r="G10" s="17">
        <v>0</v>
      </c>
      <c r="H10" s="30">
        <f>G10/D10*100</f>
        <v>0</v>
      </c>
      <c r="I10" s="18">
        <v>0</v>
      </c>
      <c r="J10" s="31">
        <f>I10/D10*100</f>
        <v>0</v>
      </c>
      <c r="K10" s="17">
        <v>0</v>
      </c>
      <c r="L10" s="30">
        <f>K10/D10*100</f>
        <v>0</v>
      </c>
      <c r="M10" s="17">
        <v>0</v>
      </c>
      <c r="N10" s="29">
        <f>M10/D10*100</f>
        <v>0</v>
      </c>
    </row>
    <row r="11" spans="2:16" ht="24.75" customHeight="1" x14ac:dyDescent="0.3">
      <c r="B11" s="368" t="s">
        <v>141</v>
      </c>
      <c r="C11" s="366" t="s">
        <v>142</v>
      </c>
      <c r="D11" s="366" t="s">
        <v>86</v>
      </c>
      <c r="E11" s="366" t="s">
        <v>155</v>
      </c>
      <c r="F11" s="367"/>
      <c r="G11" s="373" t="s">
        <v>156</v>
      </c>
      <c r="H11" s="374"/>
      <c r="I11" s="374"/>
      <c r="J11" s="374"/>
      <c r="K11" s="374"/>
      <c r="L11" s="374"/>
      <c r="M11" s="374"/>
      <c r="N11" s="374"/>
      <c r="O11" s="374"/>
      <c r="P11" s="375"/>
    </row>
    <row r="12" spans="2:16" ht="22.5" customHeight="1" thickBot="1" x14ac:dyDescent="0.35">
      <c r="B12" s="369"/>
      <c r="C12" s="376"/>
      <c r="D12" s="376"/>
      <c r="E12" s="4" t="s">
        <v>157</v>
      </c>
      <c r="F12" s="172" t="s">
        <v>23</v>
      </c>
      <c r="G12" s="176" t="s">
        <v>157</v>
      </c>
      <c r="H12" s="4" t="s">
        <v>23</v>
      </c>
      <c r="I12" s="4" t="s">
        <v>158</v>
      </c>
      <c r="J12" s="4" t="s">
        <v>23</v>
      </c>
      <c r="K12" s="4" t="s">
        <v>159</v>
      </c>
      <c r="L12" s="4" t="s">
        <v>23</v>
      </c>
      <c r="M12" s="4" t="s">
        <v>160</v>
      </c>
      <c r="N12" s="5" t="s">
        <v>23</v>
      </c>
      <c r="O12" s="4" t="s">
        <v>161</v>
      </c>
      <c r="P12" s="5" t="s">
        <v>23</v>
      </c>
    </row>
    <row r="13" spans="2:16" x14ac:dyDescent="0.3">
      <c r="B13" s="7">
        <v>1</v>
      </c>
      <c r="C13" s="8" t="s">
        <v>162</v>
      </c>
      <c r="D13" s="113">
        <f t="shared" ref="D13:D19" si="0">SUM(E13,G13)</f>
        <v>0</v>
      </c>
      <c r="E13" s="10">
        <v>0</v>
      </c>
      <c r="F13" s="173">
        <v>0</v>
      </c>
      <c r="G13" s="177">
        <v>0</v>
      </c>
      <c r="H13" s="23">
        <v>0</v>
      </c>
      <c r="I13" s="10">
        <v>0</v>
      </c>
      <c r="J13" s="23">
        <v>0</v>
      </c>
      <c r="K13" s="10">
        <v>0</v>
      </c>
      <c r="L13" s="23">
        <v>0</v>
      </c>
      <c r="M13" s="10">
        <v>0</v>
      </c>
      <c r="N13" s="23">
        <v>0</v>
      </c>
      <c r="O13" s="10">
        <v>0</v>
      </c>
      <c r="P13" s="23">
        <v>0</v>
      </c>
    </row>
    <row r="14" spans="2:16" x14ac:dyDescent="0.3">
      <c r="B14" s="11">
        <v>2</v>
      </c>
      <c r="C14" s="12" t="s">
        <v>163</v>
      </c>
      <c r="D14" s="114">
        <f t="shared" si="0"/>
        <v>2</v>
      </c>
      <c r="E14" s="14">
        <v>2</v>
      </c>
      <c r="F14" s="174">
        <f t="shared" ref="F14" si="1">E14/D14*100</f>
        <v>100</v>
      </c>
      <c r="G14" s="177">
        <v>0</v>
      </c>
      <c r="H14" s="24">
        <v>0</v>
      </c>
      <c r="I14" s="14">
        <v>0</v>
      </c>
      <c r="J14" s="24">
        <v>0</v>
      </c>
      <c r="K14" s="14">
        <v>0</v>
      </c>
      <c r="L14" s="24">
        <v>0</v>
      </c>
      <c r="M14" s="14">
        <v>0</v>
      </c>
      <c r="N14" s="24">
        <v>0</v>
      </c>
      <c r="O14" s="14">
        <v>0</v>
      </c>
      <c r="P14" s="24">
        <v>0</v>
      </c>
    </row>
    <row r="15" spans="2:16" x14ac:dyDescent="0.3">
      <c r="B15" s="11">
        <v>3</v>
      </c>
      <c r="C15" s="12" t="s">
        <v>164</v>
      </c>
      <c r="D15" s="114">
        <f t="shared" si="0"/>
        <v>0</v>
      </c>
      <c r="E15" s="14">
        <v>0</v>
      </c>
      <c r="F15" s="174">
        <v>0</v>
      </c>
      <c r="G15" s="177">
        <v>0</v>
      </c>
      <c r="H15" s="24">
        <v>0</v>
      </c>
      <c r="I15" s="14">
        <v>0</v>
      </c>
      <c r="J15" s="24">
        <v>0</v>
      </c>
      <c r="K15" s="14">
        <v>0</v>
      </c>
      <c r="L15" s="24">
        <v>0</v>
      </c>
      <c r="M15" s="14">
        <v>0</v>
      </c>
      <c r="N15" s="24">
        <v>0</v>
      </c>
      <c r="O15" s="14">
        <v>0</v>
      </c>
      <c r="P15" s="24">
        <v>0</v>
      </c>
    </row>
    <row r="16" spans="2:16" x14ac:dyDescent="0.3">
      <c r="B16" s="11">
        <v>4</v>
      </c>
      <c r="C16" s="12" t="s">
        <v>165</v>
      </c>
      <c r="D16" s="114">
        <f t="shared" si="0"/>
        <v>0</v>
      </c>
      <c r="E16" s="14">
        <v>0</v>
      </c>
      <c r="F16" s="174">
        <v>0</v>
      </c>
      <c r="G16" s="177">
        <v>0</v>
      </c>
      <c r="H16" s="24">
        <v>0</v>
      </c>
      <c r="I16" s="14">
        <v>0</v>
      </c>
      <c r="J16" s="24">
        <v>0</v>
      </c>
      <c r="K16" s="14">
        <v>0</v>
      </c>
      <c r="L16" s="24">
        <v>0</v>
      </c>
      <c r="M16" s="14">
        <v>0</v>
      </c>
      <c r="N16" s="24">
        <v>0</v>
      </c>
      <c r="O16" s="14">
        <v>0</v>
      </c>
      <c r="P16" s="24">
        <v>0</v>
      </c>
    </row>
    <row r="17" spans="2:16" x14ac:dyDescent="0.3">
      <c r="B17" s="11">
        <v>5</v>
      </c>
      <c r="C17" s="12" t="s">
        <v>166</v>
      </c>
      <c r="D17" s="114">
        <f t="shared" si="0"/>
        <v>0</v>
      </c>
      <c r="E17" s="14">
        <v>0</v>
      </c>
      <c r="F17" s="174">
        <v>0</v>
      </c>
      <c r="G17" s="177">
        <v>0</v>
      </c>
      <c r="H17" s="24">
        <v>0</v>
      </c>
      <c r="I17" s="14">
        <v>0</v>
      </c>
      <c r="J17" s="24">
        <v>0</v>
      </c>
      <c r="K17" s="14">
        <v>0</v>
      </c>
      <c r="L17" s="24">
        <v>0</v>
      </c>
      <c r="M17" s="14">
        <v>0</v>
      </c>
      <c r="N17" s="24">
        <v>0</v>
      </c>
      <c r="O17" s="14">
        <v>0</v>
      </c>
      <c r="P17" s="24">
        <v>0</v>
      </c>
    </row>
    <row r="18" spans="2:16" x14ac:dyDescent="0.3">
      <c r="B18" s="11">
        <v>6</v>
      </c>
      <c r="C18" s="12" t="s">
        <v>167</v>
      </c>
      <c r="D18" s="114">
        <f t="shared" si="0"/>
        <v>0</v>
      </c>
      <c r="E18" s="14">
        <v>0</v>
      </c>
      <c r="F18" s="174">
        <v>0</v>
      </c>
      <c r="G18" s="177">
        <v>0</v>
      </c>
      <c r="H18" s="24">
        <v>0</v>
      </c>
      <c r="I18" s="14">
        <v>0</v>
      </c>
      <c r="J18" s="24">
        <v>0</v>
      </c>
      <c r="K18" s="14">
        <v>0</v>
      </c>
      <c r="L18" s="24">
        <v>0</v>
      </c>
      <c r="M18" s="14">
        <v>0</v>
      </c>
      <c r="N18" s="24">
        <v>0</v>
      </c>
      <c r="O18" s="14">
        <v>0</v>
      </c>
      <c r="P18" s="24">
        <v>0</v>
      </c>
    </row>
    <row r="19" spans="2:16" ht="30.75" thickBot="1" x14ac:dyDescent="0.35">
      <c r="B19" s="11">
        <v>7</v>
      </c>
      <c r="C19" s="16" t="s">
        <v>168</v>
      </c>
      <c r="D19" s="114">
        <f t="shared" si="0"/>
        <v>0</v>
      </c>
      <c r="E19" s="18">
        <v>0</v>
      </c>
      <c r="F19" s="175">
        <v>0</v>
      </c>
      <c r="G19" s="178">
        <v>0</v>
      </c>
      <c r="H19" s="179">
        <v>0</v>
      </c>
      <c r="I19" s="180">
        <v>0</v>
      </c>
      <c r="J19" s="179">
        <v>0</v>
      </c>
      <c r="K19" s="180">
        <v>0</v>
      </c>
      <c r="L19" s="179">
        <v>0</v>
      </c>
      <c r="M19" s="180">
        <v>0</v>
      </c>
      <c r="N19" s="179">
        <v>0</v>
      </c>
      <c r="O19" s="180">
        <v>0</v>
      </c>
      <c r="P19" s="179">
        <v>0</v>
      </c>
    </row>
    <row r="20" spans="2:16" ht="24.75" customHeight="1" x14ac:dyDescent="0.3">
      <c r="B20" s="368" t="s">
        <v>141</v>
      </c>
      <c r="C20" s="366" t="s">
        <v>142</v>
      </c>
      <c r="D20" s="366" t="s">
        <v>86</v>
      </c>
      <c r="E20" s="366" t="s">
        <v>155</v>
      </c>
      <c r="F20" s="367"/>
      <c r="G20" s="373" t="s">
        <v>156</v>
      </c>
      <c r="H20" s="374"/>
      <c r="I20" s="374"/>
      <c r="J20" s="374"/>
      <c r="K20" s="374"/>
      <c r="L20" s="374"/>
      <c r="M20" s="374"/>
      <c r="N20" s="374"/>
      <c r="O20" s="374"/>
      <c r="P20" s="375"/>
    </row>
    <row r="21" spans="2:16" ht="21.75" customHeight="1" thickBot="1" x14ac:dyDescent="0.35">
      <c r="B21" s="369"/>
      <c r="C21" s="376"/>
      <c r="D21" s="376"/>
      <c r="E21" s="4" t="s">
        <v>157</v>
      </c>
      <c r="F21" s="172" t="s">
        <v>23</v>
      </c>
      <c r="G21" s="176" t="s">
        <v>157</v>
      </c>
      <c r="H21" s="4" t="s">
        <v>23</v>
      </c>
      <c r="I21" s="4" t="s">
        <v>158</v>
      </c>
      <c r="J21" s="4" t="s">
        <v>23</v>
      </c>
      <c r="K21" s="4" t="s">
        <v>159</v>
      </c>
      <c r="L21" s="4" t="s">
        <v>23</v>
      </c>
      <c r="M21" s="4" t="s">
        <v>160</v>
      </c>
      <c r="N21" s="5" t="s">
        <v>23</v>
      </c>
      <c r="O21" s="4" t="s">
        <v>161</v>
      </c>
      <c r="P21" s="5" t="s">
        <v>23</v>
      </c>
    </row>
    <row r="22" spans="2:16" ht="30" x14ac:dyDescent="0.3">
      <c r="B22" s="7">
        <v>1</v>
      </c>
      <c r="C22" s="8" t="s">
        <v>169</v>
      </c>
      <c r="D22" s="113">
        <f>SUM(E22,G22)</f>
        <v>53</v>
      </c>
      <c r="E22" s="10">
        <v>42</v>
      </c>
      <c r="F22" s="173">
        <f>E22/D22*100</f>
        <v>79.245283018867923</v>
      </c>
      <c r="G22" s="177">
        <f>SUM(I22,K22,M22,O22)</f>
        <v>11</v>
      </c>
      <c r="H22" s="23">
        <f t="shared" ref="H22:H35" si="2">G22/D22*100</f>
        <v>20.754716981132077</v>
      </c>
      <c r="I22" s="10">
        <v>8</v>
      </c>
      <c r="J22" s="25">
        <f t="shared" ref="J22:J34" si="3">I22/G22*100</f>
        <v>72.727272727272734</v>
      </c>
      <c r="K22" s="9">
        <v>1</v>
      </c>
      <c r="L22" s="23">
        <f t="shared" ref="L22:L34" si="4">K22/G22*100</f>
        <v>9.0909090909090917</v>
      </c>
      <c r="M22" s="9">
        <v>0</v>
      </c>
      <c r="N22" s="27">
        <f t="shared" ref="N22:N30" si="5">M22/G22*100</f>
        <v>0</v>
      </c>
      <c r="O22" s="9">
        <v>2</v>
      </c>
      <c r="P22" s="27">
        <f t="shared" ref="P22:P30" si="6">O22/G22*100</f>
        <v>18.181818181818183</v>
      </c>
    </row>
    <row r="23" spans="2:16" ht="30" x14ac:dyDescent="0.3">
      <c r="B23" s="11">
        <v>2</v>
      </c>
      <c r="C23" s="12" t="s">
        <v>170</v>
      </c>
      <c r="D23" s="114">
        <f>SUM(E23,G23)</f>
        <v>36</v>
      </c>
      <c r="E23" s="14">
        <v>29</v>
      </c>
      <c r="F23" s="174">
        <f t="shared" ref="F23:F35" si="7">E23/D23*100</f>
        <v>80.555555555555557</v>
      </c>
      <c r="G23" s="177">
        <f t="shared" ref="G23:G30" si="8">SUM(I23,K23,M23,O23)</f>
        <v>7</v>
      </c>
      <c r="H23" s="24">
        <f t="shared" si="2"/>
        <v>19.444444444444446</v>
      </c>
      <c r="I23" s="14">
        <v>4</v>
      </c>
      <c r="J23" s="26">
        <f t="shared" si="3"/>
        <v>57.142857142857139</v>
      </c>
      <c r="K23" s="13">
        <v>1</v>
      </c>
      <c r="L23" s="24">
        <f t="shared" si="4"/>
        <v>14.285714285714285</v>
      </c>
      <c r="M23" s="13">
        <v>0</v>
      </c>
      <c r="N23" s="28">
        <f t="shared" si="5"/>
        <v>0</v>
      </c>
      <c r="O23" s="13">
        <v>2</v>
      </c>
      <c r="P23" s="27">
        <f t="shared" si="6"/>
        <v>28.571428571428569</v>
      </c>
    </row>
    <row r="24" spans="2:16" ht="30" x14ac:dyDescent="0.3">
      <c r="B24" s="11">
        <v>3</v>
      </c>
      <c r="C24" s="12" t="s">
        <v>171</v>
      </c>
      <c r="D24" s="114">
        <f t="shared" ref="D24:D29" si="9">SUM(E24,G24)</f>
        <v>9</v>
      </c>
      <c r="E24" s="14">
        <v>9</v>
      </c>
      <c r="F24" s="174">
        <f t="shared" si="7"/>
        <v>100</v>
      </c>
      <c r="G24" s="177">
        <f t="shared" si="8"/>
        <v>0</v>
      </c>
      <c r="H24" s="24">
        <f t="shared" si="2"/>
        <v>0</v>
      </c>
      <c r="I24" s="14">
        <v>0</v>
      </c>
      <c r="J24" s="26">
        <v>0</v>
      </c>
      <c r="K24" s="13">
        <v>0</v>
      </c>
      <c r="L24" s="24">
        <v>0</v>
      </c>
      <c r="M24" s="13">
        <v>0</v>
      </c>
      <c r="N24" s="28">
        <v>0</v>
      </c>
      <c r="O24" s="13">
        <v>0</v>
      </c>
      <c r="P24" s="27">
        <v>0</v>
      </c>
    </row>
    <row r="25" spans="2:16" ht="30" x14ac:dyDescent="0.3">
      <c r="B25" s="11">
        <v>4</v>
      </c>
      <c r="C25" s="12" t="s">
        <v>172</v>
      </c>
      <c r="D25" s="114">
        <f t="shared" si="9"/>
        <v>7</v>
      </c>
      <c r="E25" s="14">
        <v>7</v>
      </c>
      <c r="F25" s="174">
        <f t="shared" si="7"/>
        <v>100</v>
      </c>
      <c r="G25" s="177">
        <f t="shared" si="8"/>
        <v>0</v>
      </c>
      <c r="H25" s="24">
        <f t="shared" si="2"/>
        <v>0</v>
      </c>
      <c r="I25" s="14">
        <v>0</v>
      </c>
      <c r="J25" s="26">
        <v>0</v>
      </c>
      <c r="K25" s="13">
        <v>0</v>
      </c>
      <c r="L25" s="24">
        <v>0</v>
      </c>
      <c r="M25" s="13">
        <v>0</v>
      </c>
      <c r="N25" s="28">
        <v>0</v>
      </c>
      <c r="O25" s="13">
        <v>0</v>
      </c>
      <c r="P25" s="27">
        <v>0</v>
      </c>
    </row>
    <row r="26" spans="2:16" ht="30" x14ac:dyDescent="0.3">
      <c r="B26" s="11">
        <v>5</v>
      </c>
      <c r="C26" s="12" t="s">
        <v>173</v>
      </c>
      <c r="D26" s="114">
        <f>G26+E26</f>
        <v>12</v>
      </c>
      <c r="E26" s="260">
        <v>1</v>
      </c>
      <c r="F26" s="174">
        <f t="shared" si="7"/>
        <v>8.3333333333333321</v>
      </c>
      <c r="G26" s="177">
        <f t="shared" si="8"/>
        <v>11</v>
      </c>
      <c r="H26" s="24">
        <f t="shared" si="2"/>
        <v>91.666666666666657</v>
      </c>
      <c r="I26" s="14">
        <v>7</v>
      </c>
      <c r="J26" s="26">
        <f t="shared" si="3"/>
        <v>63.636363636363633</v>
      </c>
      <c r="K26" s="13">
        <v>0</v>
      </c>
      <c r="L26" s="24">
        <f t="shared" si="4"/>
        <v>0</v>
      </c>
      <c r="M26" s="13">
        <v>0</v>
      </c>
      <c r="N26" s="28">
        <f t="shared" si="5"/>
        <v>0</v>
      </c>
      <c r="O26" s="13">
        <v>4</v>
      </c>
      <c r="P26" s="27">
        <f t="shared" si="6"/>
        <v>36.363636363636367</v>
      </c>
    </row>
    <row r="27" spans="2:16" ht="30" x14ac:dyDescent="0.3">
      <c r="B27" s="11">
        <v>6</v>
      </c>
      <c r="C27" s="12" t="s">
        <v>174</v>
      </c>
      <c r="D27" s="188">
        <f t="shared" si="9"/>
        <v>35.291000000000004</v>
      </c>
      <c r="E27" s="10">
        <v>0</v>
      </c>
      <c r="F27" s="174">
        <f t="shared" si="7"/>
        <v>0</v>
      </c>
      <c r="G27" s="190">
        <f t="shared" si="8"/>
        <v>35.291000000000004</v>
      </c>
      <c r="H27" s="24">
        <f t="shared" si="2"/>
        <v>100</v>
      </c>
      <c r="I27" s="189">
        <v>12.528</v>
      </c>
      <c r="J27" s="26">
        <f t="shared" si="3"/>
        <v>35.499135756991869</v>
      </c>
      <c r="K27" s="191">
        <v>0</v>
      </c>
      <c r="L27" s="24">
        <f t="shared" si="4"/>
        <v>0</v>
      </c>
      <c r="M27" s="191">
        <v>0</v>
      </c>
      <c r="N27" s="28">
        <f t="shared" si="5"/>
        <v>0</v>
      </c>
      <c r="O27" s="191">
        <v>22.763000000000002</v>
      </c>
      <c r="P27" s="27">
        <f t="shared" si="6"/>
        <v>64.500864243008124</v>
      </c>
    </row>
    <row r="28" spans="2:16" ht="30" x14ac:dyDescent="0.3">
      <c r="B28" s="11">
        <v>7</v>
      </c>
      <c r="C28" s="12" t="s">
        <v>175</v>
      </c>
      <c r="D28" s="114">
        <f t="shared" si="9"/>
        <v>15</v>
      </c>
      <c r="E28" s="14">
        <v>15</v>
      </c>
      <c r="F28" s="174">
        <f t="shared" si="7"/>
        <v>100</v>
      </c>
      <c r="G28" s="177">
        <f>SUM(I28,K28,M28,O28)</f>
        <v>0</v>
      </c>
      <c r="H28" s="24">
        <f t="shared" si="2"/>
        <v>0</v>
      </c>
      <c r="I28" s="14">
        <v>0</v>
      </c>
      <c r="J28" s="26">
        <v>0</v>
      </c>
      <c r="K28" s="13">
        <v>0</v>
      </c>
      <c r="L28" s="24">
        <v>0</v>
      </c>
      <c r="M28" s="13">
        <v>0</v>
      </c>
      <c r="N28" s="28">
        <v>0</v>
      </c>
      <c r="O28" s="13">
        <v>0</v>
      </c>
      <c r="P28" s="27">
        <v>0</v>
      </c>
    </row>
    <row r="29" spans="2:16" x14ac:dyDescent="0.3">
      <c r="B29" s="11">
        <v>8</v>
      </c>
      <c r="C29" s="12" t="s">
        <v>176</v>
      </c>
      <c r="D29" s="114">
        <f t="shared" si="9"/>
        <v>6</v>
      </c>
      <c r="E29" s="14">
        <v>2</v>
      </c>
      <c r="F29" s="174">
        <f>E29/D29*100</f>
        <v>33.333333333333329</v>
      </c>
      <c r="G29" s="177">
        <f t="shared" si="8"/>
        <v>4</v>
      </c>
      <c r="H29" s="24">
        <f>G29/D29*100</f>
        <v>66.666666666666657</v>
      </c>
      <c r="I29" s="14">
        <v>4</v>
      </c>
      <c r="J29" s="26">
        <f>I29/G29*100</f>
        <v>100</v>
      </c>
      <c r="K29" s="13">
        <v>0</v>
      </c>
      <c r="L29" s="24">
        <f>K29/G29*100</f>
        <v>0</v>
      </c>
      <c r="M29" s="13">
        <v>0</v>
      </c>
      <c r="N29" s="28">
        <f>M29/G29*100</f>
        <v>0</v>
      </c>
      <c r="O29" s="13">
        <v>0</v>
      </c>
      <c r="P29" s="27">
        <f t="shared" si="6"/>
        <v>0</v>
      </c>
    </row>
    <row r="30" spans="2:16" ht="30.75" thickBot="1" x14ac:dyDescent="0.35">
      <c r="B30" s="11">
        <v>9</v>
      </c>
      <c r="C30" s="12" t="s">
        <v>177</v>
      </c>
      <c r="D30" s="114">
        <f>SUM(E30,G30)</f>
        <v>203</v>
      </c>
      <c r="E30" s="14"/>
      <c r="F30" s="174">
        <f t="shared" si="7"/>
        <v>0</v>
      </c>
      <c r="G30" s="177">
        <f t="shared" si="8"/>
        <v>203</v>
      </c>
      <c r="H30" s="179">
        <f t="shared" si="2"/>
        <v>100</v>
      </c>
      <c r="I30" s="180">
        <v>203</v>
      </c>
      <c r="J30" s="181">
        <f t="shared" si="3"/>
        <v>100</v>
      </c>
      <c r="K30" s="182">
        <v>0</v>
      </c>
      <c r="L30" s="179">
        <f t="shared" si="4"/>
        <v>0</v>
      </c>
      <c r="M30" s="182">
        <v>0</v>
      </c>
      <c r="N30" s="183">
        <f t="shared" si="5"/>
        <v>0</v>
      </c>
      <c r="O30" s="182">
        <v>0</v>
      </c>
      <c r="P30" s="184">
        <f t="shared" si="6"/>
        <v>0</v>
      </c>
    </row>
    <row r="31" spans="2:16" x14ac:dyDescent="0.3">
      <c r="B31" s="368" t="s">
        <v>141</v>
      </c>
      <c r="C31" s="366" t="s">
        <v>142</v>
      </c>
      <c r="D31" s="366" t="s">
        <v>143</v>
      </c>
      <c r="E31" s="366" t="s">
        <v>144</v>
      </c>
      <c r="F31" s="366"/>
      <c r="G31" s="377"/>
      <c r="H31" s="377"/>
      <c r="I31" s="377"/>
      <c r="J31" s="377"/>
      <c r="K31" s="377"/>
      <c r="L31" s="377"/>
      <c r="M31" s="377"/>
      <c r="N31" s="378"/>
    </row>
    <row r="32" spans="2:16" ht="45.75" thickBot="1" x14ac:dyDescent="0.35">
      <c r="B32" s="369"/>
      <c r="C32" s="376"/>
      <c r="D32" s="376"/>
      <c r="E32" s="4" t="s">
        <v>145</v>
      </c>
      <c r="F32" s="4" t="s">
        <v>23</v>
      </c>
      <c r="G32" s="4" t="s">
        <v>178</v>
      </c>
      <c r="H32" s="4" t="s">
        <v>23</v>
      </c>
      <c r="I32" s="4" t="s">
        <v>147</v>
      </c>
      <c r="J32" s="4" t="s">
        <v>23</v>
      </c>
      <c r="K32" s="4" t="s">
        <v>148</v>
      </c>
      <c r="L32" s="4" t="s">
        <v>23</v>
      </c>
      <c r="M32" s="4" t="s">
        <v>149</v>
      </c>
      <c r="N32" s="5" t="s">
        <v>23</v>
      </c>
    </row>
    <row r="33" spans="2:14" x14ac:dyDescent="0.3">
      <c r="B33" s="11">
        <v>10</v>
      </c>
      <c r="C33" s="12" t="s">
        <v>179</v>
      </c>
      <c r="D33" s="113">
        <f>SUM(E33,G33,I33,K33,M33)</f>
        <v>27</v>
      </c>
      <c r="E33" s="14">
        <v>27</v>
      </c>
      <c r="F33" s="24">
        <f t="shared" si="7"/>
        <v>100</v>
      </c>
      <c r="G33" s="14">
        <v>0</v>
      </c>
      <c r="H33" s="24">
        <f t="shared" si="2"/>
        <v>0</v>
      </c>
      <c r="I33" s="14">
        <v>0</v>
      </c>
      <c r="J33" s="26">
        <v>0</v>
      </c>
      <c r="K33" s="14">
        <v>0</v>
      </c>
      <c r="L33" s="24">
        <v>0</v>
      </c>
      <c r="M33" s="14">
        <v>0</v>
      </c>
      <c r="N33" s="24">
        <v>0</v>
      </c>
    </row>
    <row r="34" spans="2:14" x14ac:dyDescent="0.3">
      <c r="B34" s="11">
        <v>11</v>
      </c>
      <c r="C34" s="12" t="s">
        <v>180</v>
      </c>
      <c r="D34" s="114">
        <f>SUM(E34,G34,I34,K34,M34)</f>
        <v>2</v>
      </c>
      <c r="E34" s="14">
        <v>0</v>
      </c>
      <c r="F34" s="24">
        <f t="shared" si="7"/>
        <v>0</v>
      </c>
      <c r="G34" s="14">
        <v>2</v>
      </c>
      <c r="H34" s="24">
        <f t="shared" si="2"/>
        <v>100</v>
      </c>
      <c r="I34" s="14">
        <v>0</v>
      </c>
      <c r="J34" s="26">
        <f t="shared" si="3"/>
        <v>0</v>
      </c>
      <c r="K34" s="14">
        <v>0</v>
      </c>
      <c r="L34" s="24">
        <f t="shared" si="4"/>
        <v>0</v>
      </c>
      <c r="M34" s="14">
        <v>0</v>
      </c>
      <c r="N34" s="24">
        <v>0</v>
      </c>
    </row>
    <row r="35" spans="2:14" x14ac:dyDescent="0.3">
      <c r="B35" s="11">
        <v>12</v>
      </c>
      <c r="C35" s="12" t="s">
        <v>181</v>
      </c>
      <c r="D35" s="114">
        <f>SUM(E35,G35,I35,K35,M35)</f>
        <v>3</v>
      </c>
      <c r="E35" s="14">
        <v>3</v>
      </c>
      <c r="F35" s="24">
        <f t="shared" si="7"/>
        <v>100</v>
      </c>
      <c r="G35" s="14">
        <v>0</v>
      </c>
      <c r="H35" s="24">
        <f t="shared" si="2"/>
        <v>0</v>
      </c>
      <c r="I35" s="14">
        <v>0</v>
      </c>
      <c r="J35" s="26">
        <v>0</v>
      </c>
      <c r="K35" s="14">
        <v>0</v>
      </c>
      <c r="L35" s="24">
        <v>0</v>
      </c>
      <c r="M35" s="14">
        <v>0</v>
      </c>
      <c r="N35" s="24">
        <v>0</v>
      </c>
    </row>
    <row r="36" spans="2:14" x14ac:dyDescent="0.3">
      <c r="B36" s="11">
        <v>13</v>
      </c>
      <c r="C36" s="12" t="s">
        <v>182</v>
      </c>
      <c r="D36" s="114">
        <f>SUM(E36,G36,I36,K36,M36)</f>
        <v>0</v>
      </c>
      <c r="E36" s="14">
        <v>0</v>
      </c>
      <c r="F36" s="24">
        <v>0</v>
      </c>
      <c r="G36" s="14">
        <v>0</v>
      </c>
      <c r="H36" s="24">
        <v>0</v>
      </c>
      <c r="I36" s="14">
        <v>0</v>
      </c>
      <c r="J36" s="26">
        <v>0</v>
      </c>
      <c r="K36" s="14">
        <v>0</v>
      </c>
      <c r="L36" s="24">
        <v>0</v>
      </c>
      <c r="M36" s="14">
        <v>0</v>
      </c>
      <c r="N36" s="24">
        <v>0</v>
      </c>
    </row>
    <row r="37" spans="2:14" ht="15.75" thickBot="1" x14ac:dyDescent="0.35">
      <c r="B37" s="15">
        <v>14</v>
      </c>
      <c r="C37" s="16" t="s">
        <v>183</v>
      </c>
      <c r="D37" s="115">
        <f>SUM(E37,G37,I37,K37,M37)</f>
        <v>0</v>
      </c>
      <c r="E37" s="17">
        <v>0</v>
      </c>
      <c r="F37" s="30">
        <v>0</v>
      </c>
      <c r="G37" s="17">
        <v>0</v>
      </c>
      <c r="H37" s="30">
        <v>0</v>
      </c>
      <c r="I37" s="18">
        <v>0</v>
      </c>
      <c r="J37" s="31">
        <v>0</v>
      </c>
      <c r="K37" s="18">
        <v>0</v>
      </c>
      <c r="L37" s="30">
        <v>0</v>
      </c>
      <c r="M37" s="18">
        <v>0</v>
      </c>
      <c r="N37" s="30">
        <v>0</v>
      </c>
    </row>
    <row r="38" spans="2:14" ht="15.75" customHeight="1" thickBot="1" x14ac:dyDescent="0.35">
      <c r="B38" s="371" t="s">
        <v>184</v>
      </c>
      <c r="C38" s="372"/>
      <c r="D38" s="185"/>
      <c r="E38" s="185"/>
      <c r="F38" s="186"/>
      <c r="G38" s="185"/>
      <c r="H38" s="186"/>
      <c r="I38" s="185"/>
      <c r="J38" s="187"/>
      <c r="K38" s="185"/>
      <c r="L38" s="186"/>
      <c r="M38" s="185"/>
      <c r="N38" s="185"/>
    </row>
    <row r="39" spans="2:14" ht="15.75" customHeight="1" x14ac:dyDescent="0.3">
      <c r="B39" s="381" t="s">
        <v>185</v>
      </c>
      <c r="C39" s="382"/>
      <c r="D39" s="387" t="s">
        <v>86</v>
      </c>
      <c r="E39" s="387"/>
      <c r="F39" s="387" t="s">
        <v>186</v>
      </c>
      <c r="G39" s="387"/>
      <c r="H39" s="387"/>
      <c r="I39" s="387"/>
      <c r="J39" s="387"/>
      <c r="K39" s="387"/>
      <c r="L39" s="387"/>
      <c r="M39" s="387"/>
      <c r="N39" s="389"/>
    </row>
    <row r="40" spans="2:14" ht="26.25" customHeight="1" x14ac:dyDescent="0.3">
      <c r="B40" s="383"/>
      <c r="C40" s="384"/>
      <c r="D40" s="388"/>
      <c r="E40" s="388"/>
      <c r="F40" s="45" t="s">
        <v>187</v>
      </c>
      <c r="G40" s="45" t="s">
        <v>188</v>
      </c>
      <c r="H40" s="45" t="s">
        <v>189</v>
      </c>
      <c r="I40" s="45" t="s">
        <v>190</v>
      </c>
      <c r="J40" s="45" t="s">
        <v>191</v>
      </c>
      <c r="K40" s="45" t="s">
        <v>192</v>
      </c>
      <c r="L40" s="45" t="s">
        <v>193</v>
      </c>
      <c r="M40" s="45" t="s">
        <v>194</v>
      </c>
      <c r="N40" s="46" t="s">
        <v>195</v>
      </c>
    </row>
    <row r="41" spans="2:14" ht="16.5" customHeight="1" thickBot="1" x14ac:dyDescent="0.35">
      <c r="B41" s="385"/>
      <c r="C41" s="386"/>
      <c r="D41" s="397">
        <f>SUM(F41:N41)</f>
        <v>27</v>
      </c>
      <c r="E41" s="398"/>
      <c r="F41" s="118">
        <v>20</v>
      </c>
      <c r="G41" s="118">
        <v>1</v>
      </c>
      <c r="H41" s="118">
        <v>1</v>
      </c>
      <c r="I41" s="118">
        <v>0</v>
      </c>
      <c r="J41" s="118">
        <v>0</v>
      </c>
      <c r="K41" s="118">
        <v>1</v>
      </c>
      <c r="L41" s="118">
        <v>1</v>
      </c>
      <c r="M41" s="118">
        <v>1</v>
      </c>
      <c r="N41" s="119">
        <v>2</v>
      </c>
    </row>
    <row r="43" spans="2:14" ht="55.5" customHeight="1" x14ac:dyDescent="0.3">
      <c r="B43" s="390" t="s">
        <v>196</v>
      </c>
      <c r="C43" s="391"/>
      <c r="D43" s="392" t="s">
        <v>197</v>
      </c>
      <c r="E43" s="393"/>
      <c r="F43" s="394" t="s">
        <v>198</v>
      </c>
      <c r="G43" s="395"/>
      <c r="H43" s="395"/>
      <c r="I43" s="395"/>
      <c r="J43" s="395"/>
      <c r="K43" s="395"/>
      <c r="L43" s="395"/>
      <c r="M43" s="395"/>
      <c r="N43" s="396"/>
    </row>
    <row r="45" spans="2:14" ht="157.5" customHeight="1" x14ac:dyDescent="0.3">
      <c r="B45" s="379" t="s">
        <v>199</v>
      </c>
      <c r="C45" s="379"/>
      <c r="D45" s="379" t="s">
        <v>200</v>
      </c>
      <c r="E45" s="380"/>
      <c r="F45" s="380"/>
      <c r="G45" s="380"/>
      <c r="H45" s="380"/>
      <c r="I45" s="380"/>
      <c r="J45" s="380"/>
      <c r="K45" s="380"/>
      <c r="L45" s="380"/>
      <c r="M45" s="380"/>
      <c r="N45" s="380"/>
    </row>
    <row r="46" spans="2:14" ht="15" customHeight="1" x14ac:dyDescent="0.3"/>
    <row r="47" spans="2:14" ht="15" customHeight="1" x14ac:dyDescent="0.3"/>
    <row r="48" spans="2:14"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sheetData>
  <sheetProtection selectLockedCells="1"/>
  <mergeCells count="30">
    <mergeCell ref="D45:N45"/>
    <mergeCell ref="B45:C45"/>
    <mergeCell ref="B39:C41"/>
    <mergeCell ref="D39:E40"/>
    <mergeCell ref="F39:N39"/>
    <mergeCell ref="B43:C43"/>
    <mergeCell ref="D43:E43"/>
    <mergeCell ref="F43:N43"/>
    <mergeCell ref="D41:E41"/>
    <mergeCell ref="B38:C38"/>
    <mergeCell ref="G11:P11"/>
    <mergeCell ref="G20:P20"/>
    <mergeCell ref="D20:D21"/>
    <mergeCell ref="C4:C5"/>
    <mergeCell ref="E31:N31"/>
    <mergeCell ref="B31:B32"/>
    <mergeCell ref="C31:C32"/>
    <mergeCell ref="D31:D32"/>
    <mergeCell ref="C20:C21"/>
    <mergeCell ref="D4:D5"/>
    <mergeCell ref="B4:B5"/>
    <mergeCell ref="C11:C12"/>
    <mergeCell ref="D11:D12"/>
    <mergeCell ref="M1:N1"/>
    <mergeCell ref="E20:F20"/>
    <mergeCell ref="E11:F11"/>
    <mergeCell ref="B2:N2"/>
    <mergeCell ref="B20:B21"/>
    <mergeCell ref="B11:B12"/>
    <mergeCell ref="E4:N4"/>
  </mergeCells>
  <phoneticPr fontId="43" type="noConversion"/>
  <pageMargins left="0.45" right="0.45"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N53"/>
  <sheetViews>
    <sheetView zoomScale="70" zoomScaleNormal="70" workbookViewId="0">
      <pane ySplit="6" topLeftCell="A19" activePane="bottomLeft" state="frozen"/>
      <selection pane="bottomLeft" activeCell="E36" sqref="E36"/>
    </sheetView>
  </sheetViews>
  <sheetFormatPr defaultColWidth="9.140625" defaultRowHeight="16.5" x14ac:dyDescent="0.3"/>
  <cols>
    <col min="1" max="1" width="4" style="19" bestFit="1" customWidth="1"/>
    <col min="2" max="2" width="61.42578125" style="19" customWidth="1"/>
    <col min="3" max="3" width="28.140625" style="19" customWidth="1"/>
    <col min="4" max="4" width="13.7109375" style="19" customWidth="1"/>
    <col min="5" max="5" width="54" style="19" customWidth="1"/>
    <col min="6" max="6" width="28.140625" style="19" customWidth="1"/>
    <col min="7" max="7" width="24.28515625" style="19" customWidth="1"/>
    <col min="8" max="8" width="16.7109375" style="19" customWidth="1"/>
    <col min="9" max="9" width="109.5703125" style="19" customWidth="1"/>
    <col min="10" max="16384" width="9.140625" style="19"/>
  </cols>
  <sheetData>
    <row r="1" spans="1:14" x14ac:dyDescent="0.3">
      <c r="I1" s="22" t="s">
        <v>201</v>
      </c>
    </row>
    <row r="2" spans="1:14" ht="40.5" customHeight="1" x14ac:dyDescent="0.3">
      <c r="B2" s="399" t="s">
        <v>202</v>
      </c>
      <c r="C2" s="399"/>
      <c r="D2" s="399"/>
      <c r="E2" s="399"/>
      <c r="F2" s="399"/>
      <c r="G2" s="399"/>
      <c r="H2" s="399"/>
      <c r="I2" s="399"/>
      <c r="J2" s="20"/>
      <c r="K2" s="20"/>
      <c r="L2" s="20"/>
      <c r="M2" s="20"/>
      <c r="N2" s="20"/>
    </row>
    <row r="5" spans="1:14" ht="17.25" thickBot="1" x14ac:dyDescent="0.35"/>
    <row r="6" spans="1:14" s="269" customFormat="1" ht="73.5" customHeight="1" thickBot="1" x14ac:dyDescent="0.3">
      <c r="A6" s="263" t="s">
        <v>141</v>
      </c>
      <c r="B6" s="264" t="s">
        <v>203</v>
      </c>
      <c r="C6" s="265" t="s">
        <v>204</v>
      </c>
      <c r="D6" s="266" t="s">
        <v>205</v>
      </c>
      <c r="E6" s="265" t="s">
        <v>206</v>
      </c>
      <c r="F6" s="266" t="s">
        <v>207</v>
      </c>
      <c r="G6" s="267" t="s">
        <v>208</v>
      </c>
      <c r="H6" s="266" t="s">
        <v>209</v>
      </c>
      <c r="I6" s="268" t="s">
        <v>210</v>
      </c>
    </row>
    <row r="7" spans="1:14" s="276" customFormat="1" ht="84.75" customHeight="1" thickBot="1" x14ac:dyDescent="0.3">
      <c r="A7" s="270">
        <v>1</v>
      </c>
      <c r="B7" s="271" t="s">
        <v>211</v>
      </c>
      <c r="C7" s="272" t="s">
        <v>129</v>
      </c>
      <c r="D7" s="273">
        <v>5</v>
      </c>
      <c r="E7" s="272"/>
      <c r="F7" s="273" t="s">
        <v>212</v>
      </c>
      <c r="G7" s="272" t="s">
        <v>213</v>
      </c>
      <c r="H7" s="274">
        <v>6494</v>
      </c>
      <c r="I7" s="275" t="s">
        <v>214</v>
      </c>
    </row>
    <row r="8" spans="1:14" s="276" customFormat="1" ht="72.75" customHeight="1" thickBot="1" x14ac:dyDescent="0.3">
      <c r="A8" s="277">
        <v>2</v>
      </c>
      <c r="B8" s="278" t="s">
        <v>215</v>
      </c>
      <c r="C8" s="279" t="s">
        <v>216</v>
      </c>
      <c r="D8" s="280">
        <v>1</v>
      </c>
      <c r="E8" s="279" t="s">
        <v>217</v>
      </c>
      <c r="F8" s="280" t="s">
        <v>218</v>
      </c>
      <c r="G8" s="279" t="s">
        <v>219</v>
      </c>
      <c r="H8" s="274">
        <v>5084</v>
      </c>
      <c r="I8" s="281" t="s">
        <v>220</v>
      </c>
    </row>
    <row r="9" spans="1:14" s="287" customFormat="1" ht="108" customHeight="1" thickBot="1" x14ac:dyDescent="0.3">
      <c r="A9" s="282">
        <v>3</v>
      </c>
      <c r="B9" s="283" t="s">
        <v>221</v>
      </c>
      <c r="C9" s="284" t="s">
        <v>222</v>
      </c>
      <c r="D9" s="280">
        <v>1</v>
      </c>
      <c r="E9" s="284" t="s">
        <v>223</v>
      </c>
      <c r="F9" s="285" t="s">
        <v>218</v>
      </c>
      <c r="G9" s="284" t="s">
        <v>224</v>
      </c>
      <c r="H9" s="274">
        <v>586</v>
      </c>
      <c r="I9" s="286" t="s">
        <v>225</v>
      </c>
    </row>
    <row r="10" spans="1:14" s="276" customFormat="1" ht="79.5" thickBot="1" x14ac:dyDescent="0.3">
      <c r="A10" s="270">
        <v>4</v>
      </c>
      <c r="B10" s="278" t="s">
        <v>226</v>
      </c>
      <c r="C10" s="279" t="s">
        <v>222</v>
      </c>
      <c r="D10" s="280">
        <v>1</v>
      </c>
      <c r="E10" s="279" t="s">
        <v>227</v>
      </c>
      <c r="F10" s="280" t="s">
        <v>218</v>
      </c>
      <c r="G10" s="279" t="s">
        <v>228</v>
      </c>
      <c r="H10" s="274">
        <v>887</v>
      </c>
      <c r="I10" s="281" t="s">
        <v>229</v>
      </c>
    </row>
    <row r="11" spans="1:14" s="276" customFormat="1" ht="63.75" thickBot="1" x14ac:dyDescent="0.3">
      <c r="A11" s="270"/>
      <c r="B11" s="278" t="s">
        <v>230</v>
      </c>
      <c r="C11" s="279" t="s">
        <v>231</v>
      </c>
      <c r="D11" s="280"/>
      <c r="E11" s="279" t="s">
        <v>232</v>
      </c>
      <c r="F11" s="280" t="s">
        <v>218</v>
      </c>
      <c r="G11" s="279" t="s">
        <v>233</v>
      </c>
      <c r="H11" s="274">
        <v>1706</v>
      </c>
      <c r="I11" s="281" t="s">
        <v>234</v>
      </c>
    </row>
    <row r="12" spans="1:14" s="276" customFormat="1" ht="48" thickBot="1" x14ac:dyDescent="0.3">
      <c r="A12" s="277">
        <v>5</v>
      </c>
      <c r="B12" s="288" t="s">
        <v>235</v>
      </c>
      <c r="C12" s="289" t="s">
        <v>129</v>
      </c>
      <c r="D12" s="290">
        <v>1</v>
      </c>
      <c r="E12" s="289" t="s">
        <v>236</v>
      </c>
      <c r="F12" s="280" t="s">
        <v>218</v>
      </c>
      <c r="G12" s="289" t="s">
        <v>237</v>
      </c>
      <c r="H12" s="291">
        <v>22</v>
      </c>
      <c r="I12" s="281" t="s">
        <v>238</v>
      </c>
    </row>
    <row r="13" spans="1:14" s="276" customFormat="1" ht="97.5" customHeight="1" thickBot="1" x14ac:dyDescent="0.3">
      <c r="A13" s="282">
        <v>6</v>
      </c>
      <c r="B13" s="288" t="s">
        <v>239</v>
      </c>
      <c r="C13" s="289" t="s">
        <v>129</v>
      </c>
      <c r="D13" s="290">
        <v>1</v>
      </c>
      <c r="E13" s="289" t="s">
        <v>240</v>
      </c>
      <c r="F13" s="280" t="s">
        <v>218</v>
      </c>
      <c r="G13" s="289" t="s">
        <v>241</v>
      </c>
      <c r="H13" s="291">
        <v>15</v>
      </c>
      <c r="I13" s="281" t="s">
        <v>242</v>
      </c>
    </row>
    <row r="14" spans="1:14" s="276" customFormat="1" ht="81" customHeight="1" thickBot="1" x14ac:dyDescent="0.3">
      <c r="A14" s="270">
        <v>7</v>
      </c>
      <c r="B14" s="292" t="s">
        <v>243</v>
      </c>
      <c r="C14" s="293" t="s">
        <v>129</v>
      </c>
      <c r="D14" s="294">
        <v>1</v>
      </c>
      <c r="E14" s="293" t="s">
        <v>244</v>
      </c>
      <c r="F14" s="285" t="s">
        <v>245</v>
      </c>
      <c r="G14" s="293" t="s">
        <v>246</v>
      </c>
      <c r="H14" s="295">
        <v>0</v>
      </c>
      <c r="I14" s="286" t="s">
        <v>247</v>
      </c>
    </row>
    <row r="15" spans="1:14" s="276" customFormat="1" ht="90" customHeight="1" thickBot="1" x14ac:dyDescent="0.3">
      <c r="A15" s="277">
        <v>8</v>
      </c>
      <c r="B15" s="288" t="s">
        <v>248</v>
      </c>
      <c r="C15" s="289" t="s">
        <v>129</v>
      </c>
      <c r="D15" s="290">
        <v>1</v>
      </c>
      <c r="E15" s="289" t="s">
        <v>249</v>
      </c>
      <c r="F15" s="280" t="s">
        <v>245</v>
      </c>
      <c r="G15" s="289" t="s">
        <v>250</v>
      </c>
      <c r="H15" s="291">
        <v>130</v>
      </c>
      <c r="I15" s="281" t="s">
        <v>251</v>
      </c>
    </row>
    <row r="16" spans="1:14" s="276" customFormat="1" ht="79.5" thickBot="1" x14ac:dyDescent="0.3">
      <c r="A16" s="282">
        <v>9</v>
      </c>
      <c r="B16" s="288" t="s">
        <v>252</v>
      </c>
      <c r="C16" s="289" t="s">
        <v>129</v>
      </c>
      <c r="D16" s="290"/>
      <c r="E16" s="288" t="s">
        <v>253</v>
      </c>
      <c r="F16" s="280" t="s">
        <v>245</v>
      </c>
      <c r="G16" s="289" t="s">
        <v>254</v>
      </c>
      <c r="H16" s="291">
        <v>166</v>
      </c>
      <c r="I16" s="281" t="s">
        <v>255</v>
      </c>
    </row>
    <row r="17" spans="1:9" s="276" customFormat="1" ht="81" customHeight="1" thickBot="1" x14ac:dyDescent="0.3">
      <c r="A17" s="270">
        <v>10</v>
      </c>
      <c r="B17" s="288" t="s">
        <v>256</v>
      </c>
      <c r="C17" s="289" t="s">
        <v>129</v>
      </c>
      <c r="D17" s="290">
        <v>1</v>
      </c>
      <c r="E17" s="296" t="s">
        <v>257</v>
      </c>
      <c r="F17" s="280" t="s">
        <v>245</v>
      </c>
      <c r="G17" s="289" t="s">
        <v>258</v>
      </c>
      <c r="H17" s="291">
        <v>245</v>
      </c>
      <c r="I17" s="281" t="s">
        <v>259</v>
      </c>
    </row>
    <row r="18" spans="1:9" s="276" customFormat="1" ht="63.75" thickBot="1" x14ac:dyDescent="0.3">
      <c r="A18" s="277">
        <v>11</v>
      </c>
      <c r="B18" s="280" t="s">
        <v>260</v>
      </c>
      <c r="C18" s="297" t="s">
        <v>261</v>
      </c>
      <c r="D18" s="298">
        <v>1</v>
      </c>
      <c r="E18" s="279" t="s">
        <v>262</v>
      </c>
      <c r="F18" s="298" t="s">
        <v>218</v>
      </c>
      <c r="G18" s="279" t="s">
        <v>263</v>
      </c>
      <c r="H18" s="291">
        <v>40</v>
      </c>
      <c r="I18" s="281" t="s">
        <v>264</v>
      </c>
    </row>
    <row r="19" spans="1:9" s="276" customFormat="1" ht="45" customHeight="1" thickBot="1" x14ac:dyDescent="0.3">
      <c r="A19" s="282">
        <v>12</v>
      </c>
      <c r="B19" s="285" t="s">
        <v>265</v>
      </c>
      <c r="C19" s="299" t="s">
        <v>129</v>
      </c>
      <c r="D19" s="300"/>
      <c r="E19" s="285" t="s">
        <v>266</v>
      </c>
      <c r="F19" s="300" t="s">
        <v>218</v>
      </c>
      <c r="G19" s="284" t="s">
        <v>263</v>
      </c>
      <c r="H19" s="295">
        <v>173</v>
      </c>
      <c r="I19" s="286" t="s">
        <v>267</v>
      </c>
    </row>
    <row r="20" spans="1:9" s="276" customFormat="1" ht="45" customHeight="1" thickBot="1" x14ac:dyDescent="0.3">
      <c r="A20" s="270">
        <v>13</v>
      </c>
      <c r="B20" s="280" t="s">
        <v>265</v>
      </c>
      <c r="C20" s="297" t="s">
        <v>129</v>
      </c>
      <c r="D20" s="298"/>
      <c r="E20" s="301" t="s">
        <v>268</v>
      </c>
      <c r="F20" s="298" t="s">
        <v>218</v>
      </c>
      <c r="G20" s="279" t="s">
        <v>241</v>
      </c>
      <c r="H20" s="291">
        <v>246</v>
      </c>
      <c r="I20" s="281" t="s">
        <v>269</v>
      </c>
    </row>
    <row r="21" spans="1:9" s="276" customFormat="1" ht="79.5" thickBot="1" x14ac:dyDescent="0.3">
      <c r="A21" s="277">
        <v>14</v>
      </c>
      <c r="B21" s="280" t="s">
        <v>270</v>
      </c>
      <c r="C21" s="297" t="s">
        <v>129</v>
      </c>
      <c r="D21" s="298"/>
      <c r="E21" s="302" t="s">
        <v>271</v>
      </c>
      <c r="F21" s="298" t="s">
        <v>218</v>
      </c>
      <c r="G21" s="279" t="s">
        <v>263</v>
      </c>
      <c r="H21" s="291">
        <v>19</v>
      </c>
      <c r="I21" s="281" t="s">
        <v>272</v>
      </c>
    </row>
    <row r="22" spans="1:9" s="276" customFormat="1" ht="65.25" customHeight="1" thickBot="1" x14ac:dyDescent="0.3">
      <c r="A22" s="282">
        <v>15</v>
      </c>
      <c r="B22" s="288" t="s">
        <v>273</v>
      </c>
      <c r="C22" s="289" t="s">
        <v>274</v>
      </c>
      <c r="D22" s="290">
        <v>2</v>
      </c>
      <c r="E22" s="289" t="s">
        <v>275</v>
      </c>
      <c r="F22" s="290" t="s">
        <v>276</v>
      </c>
      <c r="G22" s="289" t="s">
        <v>277</v>
      </c>
      <c r="H22" s="291">
        <v>0</v>
      </c>
      <c r="I22" s="303" t="s">
        <v>278</v>
      </c>
    </row>
    <row r="23" spans="1:9" x14ac:dyDescent="0.3">
      <c r="A23" s="230"/>
      <c r="B23" s="169"/>
      <c r="C23" s="169"/>
      <c r="D23" s="169"/>
      <c r="E23" s="169"/>
      <c r="F23" s="169"/>
      <c r="G23" s="169"/>
      <c r="H23" s="261"/>
      <c r="I23" s="231"/>
    </row>
    <row r="24" spans="1:9" x14ac:dyDescent="0.3">
      <c r="A24" s="230"/>
      <c r="B24" s="169"/>
      <c r="C24" s="169"/>
      <c r="D24" s="169"/>
      <c r="E24" s="169"/>
      <c r="F24" s="169"/>
      <c r="G24" s="169"/>
      <c r="H24" s="261"/>
      <c r="I24" s="231"/>
    </row>
    <row r="25" spans="1:9" x14ac:dyDescent="0.3">
      <c r="A25" s="230"/>
      <c r="B25" s="169"/>
      <c r="C25" s="169"/>
      <c r="D25" s="169"/>
      <c r="E25" s="169"/>
      <c r="F25" s="169"/>
      <c r="G25" s="169"/>
      <c r="H25" s="261"/>
      <c r="I25" s="231"/>
    </row>
    <row r="26" spans="1:9" ht="17.25" thickBot="1" x14ac:dyDescent="0.35">
      <c r="A26" s="232" t="s">
        <v>279</v>
      </c>
      <c r="B26" s="233"/>
      <c r="C26" s="233"/>
      <c r="D26" s="233"/>
      <c r="E26" s="233"/>
      <c r="F26" s="233"/>
      <c r="G26" s="233"/>
      <c r="H26" s="262"/>
      <c r="I26" s="234"/>
    </row>
    <row r="27" spans="1:9" ht="17.25" thickBot="1" x14ac:dyDescent="0.35">
      <c r="A27" s="400" t="s">
        <v>280</v>
      </c>
      <c r="B27" s="401"/>
      <c r="C27" s="401"/>
      <c r="D27" s="401"/>
      <c r="E27" s="401"/>
      <c r="F27" s="401"/>
      <c r="G27" s="401"/>
      <c r="H27" s="168">
        <f>SUM(H7:H26)</f>
        <v>15813</v>
      </c>
    </row>
    <row r="29" spans="1:9" ht="134.25" customHeight="1" x14ac:dyDescent="0.3">
      <c r="B29" s="402" t="s">
        <v>281</v>
      </c>
      <c r="C29" s="403"/>
      <c r="D29" s="403"/>
      <c r="E29" s="404"/>
    </row>
    <row r="32" spans="1:9" x14ac:dyDescent="0.3">
      <c r="B32" s="19" t="s">
        <v>282</v>
      </c>
    </row>
    <row r="33" spans="2:2" x14ac:dyDescent="0.3">
      <c r="B33" s="19" t="s">
        <v>283</v>
      </c>
    </row>
    <row r="34" spans="2:2" x14ac:dyDescent="0.3">
      <c r="B34" s="19" t="s">
        <v>284</v>
      </c>
    </row>
    <row r="35" spans="2:2" x14ac:dyDescent="0.3">
      <c r="B35" s="19" t="s">
        <v>285</v>
      </c>
    </row>
    <row r="40" spans="2:2" ht="16.5" customHeight="1" x14ac:dyDescent="0.3"/>
    <row r="41" spans="2:2" ht="16.5" customHeight="1" x14ac:dyDescent="0.3"/>
    <row r="42" spans="2:2" ht="16.5" customHeight="1" x14ac:dyDescent="0.3"/>
    <row r="43" spans="2:2" ht="16.5" customHeight="1" x14ac:dyDescent="0.3"/>
    <row r="44" spans="2:2" ht="16.5" customHeight="1" x14ac:dyDescent="0.3"/>
    <row r="46" spans="2:2" ht="16.5" customHeight="1" x14ac:dyDescent="0.3"/>
    <row r="53" spans="6:6" x14ac:dyDescent="0.3">
      <c r="F53" s="169"/>
    </row>
  </sheetData>
  <sheetProtection formatCells="0" formatColumns="0" formatRows="0" insertRows="0" deleteRows="0"/>
  <mergeCells count="3">
    <mergeCell ref="B2:I2"/>
    <mergeCell ref="A27:G27"/>
    <mergeCell ref="B29:E29"/>
  </mergeCells>
  <phoneticPr fontId="43" type="noConversion"/>
  <pageMargins left="0.7" right="0.7" top="0.75" bottom="0.75" header="0.3" footer="0.3"/>
  <pageSetup paperSize="9" scale="6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33CC"/>
    <pageSetUpPr fitToPage="1"/>
  </sheetPr>
  <dimension ref="B2:V43"/>
  <sheetViews>
    <sheetView zoomScale="80" zoomScaleNormal="80" workbookViewId="0">
      <selection activeCell="F14" sqref="F14"/>
    </sheetView>
  </sheetViews>
  <sheetFormatPr defaultColWidth="9.140625" defaultRowHeight="15" x14ac:dyDescent="0.3"/>
  <cols>
    <col min="1" max="1" width="1.7109375" style="3" customWidth="1"/>
    <col min="2" max="2" width="3.7109375" style="1" bestFit="1" customWidth="1"/>
    <col min="3" max="3" width="27.7109375" style="2" bestFit="1" customWidth="1"/>
    <col min="4" max="4" width="12.42578125" style="2" customWidth="1"/>
    <col min="5" max="5" width="15.42578125" style="2" bestFit="1" customWidth="1"/>
    <col min="6" max="13" width="18.85546875" style="3" customWidth="1"/>
    <col min="14" max="14" width="12.85546875" style="3" customWidth="1"/>
    <col min="15" max="15" width="13.140625" style="3" customWidth="1"/>
    <col min="16" max="17" width="13.85546875" style="2" customWidth="1"/>
    <col min="18" max="18" width="15.42578125" style="2" bestFit="1" customWidth="1"/>
    <col min="19" max="19" width="18.28515625" style="2" customWidth="1"/>
    <col min="20" max="20" width="18.140625" style="2" customWidth="1"/>
    <col min="21" max="21" width="13.5703125" style="3" customWidth="1"/>
    <col min="22" max="16384" width="9.140625" style="3"/>
  </cols>
  <sheetData>
    <row r="2" spans="2:21" ht="16.5" x14ac:dyDescent="0.3">
      <c r="B2" s="358" t="s">
        <v>286</v>
      </c>
      <c r="C2" s="358"/>
      <c r="D2" s="358"/>
      <c r="E2" s="358"/>
      <c r="F2" s="358"/>
      <c r="G2" s="358"/>
      <c r="H2" s="358"/>
      <c r="I2" s="358"/>
      <c r="J2" s="358"/>
      <c r="K2" s="358"/>
      <c r="L2" s="358"/>
      <c r="M2" s="358"/>
      <c r="N2" s="358"/>
      <c r="O2" s="358"/>
      <c r="P2" s="358"/>
      <c r="Q2" s="358"/>
      <c r="R2" s="358"/>
      <c r="S2" s="358"/>
      <c r="T2" s="358"/>
      <c r="U2" s="358"/>
    </row>
    <row r="3" spans="2:21" ht="39" customHeight="1" x14ac:dyDescent="0.35">
      <c r="B3" s="363" t="s">
        <v>287</v>
      </c>
      <c r="C3" s="363"/>
      <c r="D3" s="363"/>
      <c r="E3" s="363"/>
      <c r="F3" s="363"/>
      <c r="G3" s="363"/>
      <c r="H3" s="363"/>
      <c r="I3" s="363"/>
      <c r="J3" s="363"/>
      <c r="K3" s="363"/>
      <c r="L3" s="363"/>
      <c r="M3" s="363"/>
      <c r="N3" s="363"/>
      <c r="O3" s="363"/>
      <c r="P3" s="363"/>
      <c r="Q3" s="363"/>
      <c r="R3" s="363"/>
      <c r="S3" s="363"/>
      <c r="T3" s="363"/>
      <c r="U3" s="363"/>
    </row>
    <row r="4" spans="2:21" ht="18.75" thickBot="1" x14ac:dyDescent="0.4">
      <c r="B4" s="220"/>
      <c r="C4" s="221"/>
      <c r="D4" s="221"/>
      <c r="E4" s="221"/>
      <c r="F4" s="219"/>
      <c r="G4" s="219"/>
      <c r="H4" s="219"/>
      <c r="I4" s="219"/>
      <c r="J4" s="219"/>
      <c r="K4" s="219"/>
      <c r="L4" s="219"/>
      <c r="M4" s="219"/>
      <c r="N4" s="219"/>
      <c r="O4" s="219"/>
      <c r="P4" s="221"/>
      <c r="Q4" s="221"/>
      <c r="R4" s="221"/>
      <c r="S4" s="221"/>
      <c r="T4" s="221"/>
      <c r="U4" s="219"/>
    </row>
    <row r="5" spans="2:21" s="32" customFormat="1" ht="30" customHeight="1" x14ac:dyDescent="0.25">
      <c r="B5" s="411" t="s">
        <v>141</v>
      </c>
      <c r="C5" s="413" t="s">
        <v>288</v>
      </c>
      <c r="D5" s="413" t="s">
        <v>289</v>
      </c>
      <c r="E5" s="413"/>
      <c r="F5" s="413"/>
      <c r="G5" s="415" t="s">
        <v>290</v>
      </c>
      <c r="H5" s="416"/>
      <c r="I5" s="416"/>
      <c r="J5" s="416"/>
      <c r="K5" s="416"/>
      <c r="L5" s="416"/>
      <c r="M5" s="416"/>
      <c r="N5" s="413" t="s">
        <v>291</v>
      </c>
      <c r="O5" s="413" t="s">
        <v>292</v>
      </c>
      <c r="P5" s="413" t="s">
        <v>293</v>
      </c>
      <c r="Q5" s="413"/>
      <c r="R5" s="413"/>
      <c r="S5" s="413"/>
      <c r="T5" s="413" t="s">
        <v>294</v>
      </c>
      <c r="U5" s="406" t="s">
        <v>295</v>
      </c>
    </row>
    <row r="6" spans="2:21" s="32" customFormat="1" ht="90.75" thickBot="1" x14ac:dyDescent="0.3">
      <c r="B6" s="412"/>
      <c r="C6" s="414"/>
      <c r="D6" s="205" t="s">
        <v>296</v>
      </c>
      <c r="E6" s="205" t="s">
        <v>297</v>
      </c>
      <c r="F6" s="205" t="s">
        <v>298</v>
      </c>
      <c r="G6" s="205" t="s">
        <v>299</v>
      </c>
      <c r="H6" s="205" t="s">
        <v>300</v>
      </c>
      <c r="I6" s="205" t="s">
        <v>301</v>
      </c>
      <c r="J6" s="205" t="s">
        <v>302</v>
      </c>
      <c r="K6" s="205" t="s">
        <v>303</v>
      </c>
      <c r="L6" s="205" t="s">
        <v>304</v>
      </c>
      <c r="M6" s="205" t="s">
        <v>305</v>
      </c>
      <c r="N6" s="414"/>
      <c r="O6" s="414"/>
      <c r="P6" s="205" t="s">
        <v>306</v>
      </c>
      <c r="Q6" s="205" t="s">
        <v>296</v>
      </c>
      <c r="R6" s="205" t="s">
        <v>297</v>
      </c>
      <c r="S6" s="205" t="s">
        <v>298</v>
      </c>
      <c r="T6" s="414"/>
      <c r="U6" s="407"/>
    </row>
    <row r="7" spans="2:21" ht="36" x14ac:dyDescent="0.35">
      <c r="B7" s="304">
        <v>1</v>
      </c>
      <c r="C7" s="305" t="s">
        <v>307</v>
      </c>
      <c r="D7" s="306" t="s">
        <v>308</v>
      </c>
      <c r="E7" s="306" t="s">
        <v>308</v>
      </c>
      <c r="F7" s="306" t="s">
        <v>197</v>
      </c>
      <c r="G7" s="306" t="s">
        <v>308</v>
      </c>
      <c r="H7" s="306" t="s">
        <v>197</v>
      </c>
      <c r="I7" s="306" t="s">
        <v>308</v>
      </c>
      <c r="J7" s="306" t="s">
        <v>197</v>
      </c>
      <c r="K7" s="306" t="s">
        <v>308</v>
      </c>
      <c r="L7" s="306" t="s">
        <v>197</v>
      </c>
      <c r="M7" s="306" t="s">
        <v>197</v>
      </c>
      <c r="N7" s="307">
        <v>699</v>
      </c>
      <c r="O7" s="308">
        <v>2017</v>
      </c>
      <c r="P7" s="309">
        <f>SUM(Q7,R7,S7)</f>
        <v>1</v>
      </c>
      <c r="Q7" s="310">
        <v>0.5</v>
      </c>
      <c r="R7" s="310">
        <v>0.5</v>
      </c>
      <c r="S7" s="310">
        <v>0</v>
      </c>
      <c r="T7" s="310" t="s">
        <v>309</v>
      </c>
      <c r="U7" s="311" t="s">
        <v>129</v>
      </c>
    </row>
    <row r="8" spans="2:21" ht="54" x14ac:dyDescent="0.35">
      <c r="B8" s="312">
        <v>2</v>
      </c>
      <c r="C8" s="313" t="s">
        <v>310</v>
      </c>
      <c r="D8" s="314" t="s">
        <v>308</v>
      </c>
      <c r="E8" s="314" t="s">
        <v>308</v>
      </c>
      <c r="F8" s="314" t="s">
        <v>197</v>
      </c>
      <c r="G8" s="314" t="s">
        <v>197</v>
      </c>
      <c r="H8" s="314" t="s">
        <v>308</v>
      </c>
      <c r="I8" s="314" t="s">
        <v>308</v>
      </c>
      <c r="J8" s="314" t="s">
        <v>197</v>
      </c>
      <c r="K8" s="314" t="s">
        <v>197</v>
      </c>
      <c r="L8" s="314" t="s">
        <v>308</v>
      </c>
      <c r="M8" s="314" t="s">
        <v>197</v>
      </c>
      <c r="N8" s="315">
        <v>585.80100000000004</v>
      </c>
      <c r="O8" s="316">
        <v>2020</v>
      </c>
      <c r="P8" s="317">
        <f t="shared" ref="P8:P32" si="0">SUM(Q8,R8,S8)</f>
        <v>1</v>
      </c>
      <c r="Q8" s="318">
        <v>0.5</v>
      </c>
      <c r="R8" s="318">
        <v>0.5</v>
      </c>
      <c r="S8" s="318">
        <v>0</v>
      </c>
      <c r="T8" s="319" t="s">
        <v>309</v>
      </c>
      <c r="U8" s="320" t="s">
        <v>131</v>
      </c>
    </row>
    <row r="9" spans="2:21" ht="36" x14ac:dyDescent="0.35">
      <c r="B9" s="312">
        <v>3</v>
      </c>
      <c r="C9" s="313" t="s">
        <v>311</v>
      </c>
      <c r="D9" s="314" t="s">
        <v>308</v>
      </c>
      <c r="E9" s="314" t="s">
        <v>197</v>
      </c>
      <c r="F9" s="314" t="s">
        <v>197</v>
      </c>
      <c r="G9" s="314" t="s">
        <v>197</v>
      </c>
      <c r="H9" s="314" t="s">
        <v>308</v>
      </c>
      <c r="I9" s="314" t="s">
        <v>308</v>
      </c>
      <c r="J9" s="314" t="s">
        <v>197</v>
      </c>
      <c r="K9" s="314" t="s">
        <v>197</v>
      </c>
      <c r="L9" s="314" t="s">
        <v>308</v>
      </c>
      <c r="M9" s="314" t="s">
        <v>197</v>
      </c>
      <c r="N9" s="315">
        <v>485.73099999999999</v>
      </c>
      <c r="O9" s="316">
        <v>2013</v>
      </c>
      <c r="P9" s="317">
        <f t="shared" si="0"/>
        <v>1</v>
      </c>
      <c r="Q9" s="318">
        <v>1</v>
      </c>
      <c r="R9" s="318">
        <v>0</v>
      </c>
      <c r="S9" s="318">
        <v>0</v>
      </c>
      <c r="T9" s="319" t="s">
        <v>312</v>
      </c>
      <c r="U9" s="320" t="s">
        <v>132</v>
      </c>
    </row>
    <row r="10" spans="2:21" ht="18" x14ac:dyDescent="0.35">
      <c r="B10" s="222"/>
      <c r="C10" s="223"/>
      <c r="D10" s="224"/>
      <c r="E10" s="224"/>
      <c r="F10" s="224"/>
      <c r="G10" s="224"/>
      <c r="H10" s="224"/>
      <c r="I10" s="224"/>
      <c r="J10" s="224"/>
      <c r="K10" s="224"/>
      <c r="L10" s="224"/>
      <c r="M10" s="224"/>
      <c r="N10" s="206"/>
      <c r="O10" s="207"/>
      <c r="P10" s="204">
        <f t="shared" si="0"/>
        <v>0</v>
      </c>
      <c r="Q10" s="208"/>
      <c r="R10" s="208"/>
      <c r="S10" s="208"/>
      <c r="T10" s="209"/>
      <c r="U10" s="225"/>
    </row>
    <row r="11" spans="2:21" ht="18" x14ac:dyDescent="0.35">
      <c r="B11" s="222"/>
      <c r="C11" s="223"/>
      <c r="D11" s="224"/>
      <c r="E11" s="224"/>
      <c r="F11" s="224"/>
      <c r="G11" s="224"/>
      <c r="H11" s="224"/>
      <c r="I11" s="224"/>
      <c r="J11" s="224"/>
      <c r="K11" s="224"/>
      <c r="L11" s="224"/>
      <c r="M11" s="224"/>
      <c r="N11" s="206"/>
      <c r="O11" s="207"/>
      <c r="P11" s="204">
        <f t="shared" si="0"/>
        <v>0</v>
      </c>
      <c r="Q11" s="208"/>
      <c r="R11" s="208"/>
      <c r="S11" s="208"/>
      <c r="T11" s="209"/>
      <c r="U11" s="225"/>
    </row>
    <row r="12" spans="2:21" ht="18" x14ac:dyDescent="0.35">
      <c r="B12" s="222"/>
      <c r="C12" s="223"/>
      <c r="D12" s="224"/>
      <c r="E12" s="224"/>
      <c r="F12" s="224"/>
      <c r="G12" s="224"/>
      <c r="H12" s="224"/>
      <c r="I12" s="224"/>
      <c r="J12" s="224"/>
      <c r="K12" s="224"/>
      <c r="L12" s="224"/>
      <c r="M12" s="224"/>
      <c r="N12" s="206"/>
      <c r="O12" s="207"/>
      <c r="P12" s="204">
        <f t="shared" si="0"/>
        <v>0</v>
      </c>
      <c r="Q12" s="208"/>
      <c r="R12" s="208"/>
      <c r="S12" s="208"/>
      <c r="T12" s="209"/>
      <c r="U12" s="225"/>
    </row>
    <row r="13" spans="2:21" ht="18" x14ac:dyDescent="0.35">
      <c r="B13" s="222"/>
      <c r="C13" s="223"/>
      <c r="D13" s="224"/>
      <c r="E13" s="224"/>
      <c r="F13" s="224"/>
      <c r="G13" s="224"/>
      <c r="H13" s="224"/>
      <c r="I13" s="224"/>
      <c r="J13" s="224"/>
      <c r="K13" s="224"/>
      <c r="L13" s="224"/>
      <c r="M13" s="224"/>
      <c r="N13" s="206"/>
      <c r="O13" s="207"/>
      <c r="P13" s="204">
        <f t="shared" si="0"/>
        <v>0</v>
      </c>
      <c r="Q13" s="208"/>
      <c r="R13" s="208"/>
      <c r="S13" s="208"/>
      <c r="T13" s="209"/>
      <c r="U13" s="225"/>
    </row>
    <row r="14" spans="2:21" ht="18" x14ac:dyDescent="0.35">
      <c r="B14" s="222"/>
      <c r="C14" s="223"/>
      <c r="D14" s="224"/>
      <c r="E14" s="224"/>
      <c r="F14" s="224"/>
      <c r="G14" s="224"/>
      <c r="H14" s="224"/>
      <c r="I14" s="224"/>
      <c r="J14" s="224"/>
      <c r="K14" s="224"/>
      <c r="L14" s="224"/>
      <c r="M14" s="224"/>
      <c r="N14" s="206"/>
      <c r="O14" s="207"/>
      <c r="P14" s="204">
        <f t="shared" si="0"/>
        <v>0</v>
      </c>
      <c r="Q14" s="208"/>
      <c r="R14" s="208"/>
      <c r="S14" s="208"/>
      <c r="T14" s="209"/>
      <c r="U14" s="225"/>
    </row>
    <row r="15" spans="2:21" ht="18" x14ac:dyDescent="0.35">
      <c r="B15" s="222"/>
      <c r="C15" s="223"/>
      <c r="D15" s="224"/>
      <c r="E15" s="224"/>
      <c r="F15" s="224"/>
      <c r="G15" s="224"/>
      <c r="H15" s="224"/>
      <c r="I15" s="224"/>
      <c r="J15" s="224"/>
      <c r="K15" s="224"/>
      <c r="L15" s="224"/>
      <c r="M15" s="224"/>
      <c r="N15" s="206"/>
      <c r="O15" s="207"/>
      <c r="P15" s="204">
        <f t="shared" si="0"/>
        <v>0</v>
      </c>
      <c r="Q15" s="208"/>
      <c r="R15" s="208"/>
      <c r="S15" s="208"/>
      <c r="T15" s="209"/>
      <c r="U15" s="225"/>
    </row>
    <row r="16" spans="2:21" ht="18" x14ac:dyDescent="0.35">
      <c r="B16" s="222"/>
      <c r="C16" s="223"/>
      <c r="D16" s="224"/>
      <c r="E16" s="224"/>
      <c r="F16" s="224"/>
      <c r="G16" s="224"/>
      <c r="H16" s="224"/>
      <c r="I16" s="224"/>
      <c r="J16" s="224"/>
      <c r="K16" s="224"/>
      <c r="L16" s="224"/>
      <c r="M16" s="224"/>
      <c r="N16" s="206"/>
      <c r="O16" s="207"/>
      <c r="P16" s="204">
        <f t="shared" si="0"/>
        <v>0</v>
      </c>
      <c r="Q16" s="208"/>
      <c r="R16" s="208"/>
      <c r="S16" s="208"/>
      <c r="T16" s="209"/>
      <c r="U16" s="225"/>
    </row>
    <row r="17" spans="2:21" ht="18" x14ac:dyDescent="0.35">
      <c r="B17" s="222"/>
      <c r="C17" s="223"/>
      <c r="D17" s="224"/>
      <c r="E17" s="224"/>
      <c r="F17" s="224"/>
      <c r="G17" s="224"/>
      <c r="H17" s="224"/>
      <c r="I17" s="224"/>
      <c r="J17" s="224"/>
      <c r="K17" s="224"/>
      <c r="L17" s="224"/>
      <c r="M17" s="224"/>
      <c r="N17" s="206"/>
      <c r="O17" s="207"/>
      <c r="P17" s="204">
        <f t="shared" si="0"/>
        <v>0</v>
      </c>
      <c r="Q17" s="208"/>
      <c r="R17" s="208"/>
      <c r="S17" s="208"/>
      <c r="T17" s="209"/>
      <c r="U17" s="225"/>
    </row>
    <row r="18" spans="2:21" ht="18" x14ac:dyDescent="0.35">
      <c r="B18" s="222"/>
      <c r="C18" s="223"/>
      <c r="D18" s="224"/>
      <c r="E18" s="224"/>
      <c r="F18" s="224"/>
      <c r="G18" s="224"/>
      <c r="H18" s="224"/>
      <c r="I18" s="224"/>
      <c r="J18" s="224"/>
      <c r="K18" s="224"/>
      <c r="L18" s="224"/>
      <c r="M18" s="224"/>
      <c r="N18" s="206"/>
      <c r="O18" s="207"/>
      <c r="P18" s="204">
        <f t="shared" si="0"/>
        <v>0</v>
      </c>
      <c r="Q18" s="208"/>
      <c r="R18" s="208"/>
      <c r="S18" s="208"/>
      <c r="T18" s="209"/>
      <c r="U18" s="225"/>
    </row>
    <row r="19" spans="2:21" ht="18" x14ac:dyDescent="0.35">
      <c r="B19" s="222"/>
      <c r="C19" s="223"/>
      <c r="D19" s="224"/>
      <c r="E19" s="224"/>
      <c r="F19" s="224"/>
      <c r="G19" s="224"/>
      <c r="H19" s="224"/>
      <c r="I19" s="224"/>
      <c r="J19" s="224"/>
      <c r="K19" s="224"/>
      <c r="L19" s="224"/>
      <c r="M19" s="224"/>
      <c r="N19" s="206"/>
      <c r="O19" s="207"/>
      <c r="P19" s="204">
        <f t="shared" si="0"/>
        <v>0</v>
      </c>
      <c r="Q19" s="208"/>
      <c r="R19" s="208"/>
      <c r="S19" s="208"/>
      <c r="T19" s="209"/>
      <c r="U19" s="225"/>
    </row>
    <row r="20" spans="2:21" ht="18" x14ac:dyDescent="0.35">
      <c r="B20" s="222"/>
      <c r="C20" s="223"/>
      <c r="D20" s="224"/>
      <c r="E20" s="224"/>
      <c r="F20" s="224"/>
      <c r="G20" s="224"/>
      <c r="H20" s="224"/>
      <c r="I20" s="224"/>
      <c r="J20" s="224"/>
      <c r="K20" s="224"/>
      <c r="L20" s="224"/>
      <c r="M20" s="224"/>
      <c r="N20" s="206"/>
      <c r="O20" s="207"/>
      <c r="P20" s="204">
        <f t="shared" si="0"/>
        <v>0</v>
      </c>
      <c r="Q20" s="208"/>
      <c r="R20" s="208"/>
      <c r="S20" s="208"/>
      <c r="T20" s="209"/>
      <c r="U20" s="225"/>
    </row>
    <row r="21" spans="2:21" ht="18" x14ac:dyDescent="0.35">
      <c r="B21" s="222"/>
      <c r="C21" s="223"/>
      <c r="D21" s="224"/>
      <c r="E21" s="224"/>
      <c r="F21" s="224"/>
      <c r="G21" s="224"/>
      <c r="H21" s="224"/>
      <c r="I21" s="224"/>
      <c r="J21" s="224"/>
      <c r="K21" s="224"/>
      <c r="L21" s="224"/>
      <c r="M21" s="224"/>
      <c r="N21" s="206"/>
      <c r="O21" s="207"/>
      <c r="P21" s="204">
        <f t="shared" si="0"/>
        <v>0</v>
      </c>
      <c r="Q21" s="208"/>
      <c r="R21" s="208"/>
      <c r="S21" s="208"/>
      <c r="T21" s="209"/>
      <c r="U21" s="225"/>
    </row>
    <row r="22" spans="2:21" ht="18" x14ac:dyDescent="0.35">
      <c r="B22" s="222"/>
      <c r="C22" s="223"/>
      <c r="D22" s="224"/>
      <c r="E22" s="224"/>
      <c r="F22" s="224"/>
      <c r="G22" s="224"/>
      <c r="H22" s="224"/>
      <c r="I22" s="224"/>
      <c r="J22" s="224"/>
      <c r="K22" s="224"/>
      <c r="L22" s="224"/>
      <c r="M22" s="224"/>
      <c r="N22" s="206"/>
      <c r="O22" s="207"/>
      <c r="P22" s="204">
        <f t="shared" si="0"/>
        <v>0</v>
      </c>
      <c r="Q22" s="208"/>
      <c r="R22" s="208"/>
      <c r="S22" s="208"/>
      <c r="T22" s="209"/>
      <c r="U22" s="225"/>
    </row>
    <row r="23" spans="2:21" ht="18" x14ac:dyDescent="0.35">
      <c r="B23" s="222"/>
      <c r="C23" s="223"/>
      <c r="D23" s="224"/>
      <c r="E23" s="224"/>
      <c r="F23" s="224"/>
      <c r="G23" s="224"/>
      <c r="H23" s="224"/>
      <c r="I23" s="224"/>
      <c r="J23" s="224"/>
      <c r="K23" s="224"/>
      <c r="L23" s="224"/>
      <c r="M23" s="224"/>
      <c r="N23" s="206"/>
      <c r="O23" s="207"/>
      <c r="P23" s="204">
        <f t="shared" si="0"/>
        <v>0</v>
      </c>
      <c r="Q23" s="208"/>
      <c r="R23" s="208"/>
      <c r="S23" s="208"/>
      <c r="T23" s="209"/>
      <c r="U23" s="225"/>
    </row>
    <row r="24" spans="2:21" ht="18" x14ac:dyDescent="0.35">
      <c r="B24" s="222"/>
      <c r="C24" s="223"/>
      <c r="D24" s="224"/>
      <c r="E24" s="224"/>
      <c r="F24" s="224"/>
      <c r="G24" s="224"/>
      <c r="H24" s="224"/>
      <c r="I24" s="224"/>
      <c r="J24" s="224"/>
      <c r="K24" s="224"/>
      <c r="L24" s="224"/>
      <c r="M24" s="224"/>
      <c r="N24" s="206"/>
      <c r="O24" s="207"/>
      <c r="P24" s="204">
        <f t="shared" si="0"/>
        <v>0</v>
      </c>
      <c r="Q24" s="208"/>
      <c r="R24" s="208"/>
      <c r="S24" s="208"/>
      <c r="T24" s="209"/>
      <c r="U24" s="225"/>
    </row>
    <row r="25" spans="2:21" ht="18" x14ac:dyDescent="0.35">
      <c r="B25" s="222"/>
      <c r="C25" s="223"/>
      <c r="D25" s="224"/>
      <c r="E25" s="224"/>
      <c r="F25" s="224"/>
      <c r="G25" s="224"/>
      <c r="H25" s="224"/>
      <c r="I25" s="224"/>
      <c r="J25" s="224"/>
      <c r="K25" s="224"/>
      <c r="L25" s="224"/>
      <c r="M25" s="224"/>
      <c r="N25" s="206"/>
      <c r="O25" s="207"/>
      <c r="P25" s="204">
        <f t="shared" si="0"/>
        <v>0</v>
      </c>
      <c r="Q25" s="208"/>
      <c r="R25" s="208"/>
      <c r="S25" s="208"/>
      <c r="T25" s="209"/>
      <c r="U25" s="225"/>
    </row>
    <row r="26" spans="2:21" ht="18" x14ac:dyDescent="0.35">
      <c r="B26" s="222"/>
      <c r="C26" s="223"/>
      <c r="D26" s="224"/>
      <c r="E26" s="224"/>
      <c r="F26" s="224"/>
      <c r="G26" s="224"/>
      <c r="H26" s="224"/>
      <c r="I26" s="224"/>
      <c r="J26" s="224"/>
      <c r="K26" s="224"/>
      <c r="L26" s="224"/>
      <c r="M26" s="224"/>
      <c r="N26" s="206"/>
      <c r="O26" s="207"/>
      <c r="P26" s="204">
        <f t="shared" si="0"/>
        <v>0</v>
      </c>
      <c r="Q26" s="208"/>
      <c r="R26" s="208"/>
      <c r="S26" s="208"/>
      <c r="T26" s="209"/>
      <c r="U26" s="225"/>
    </row>
    <row r="27" spans="2:21" ht="18" x14ac:dyDescent="0.35">
      <c r="B27" s="222"/>
      <c r="C27" s="223"/>
      <c r="D27" s="224"/>
      <c r="E27" s="224"/>
      <c r="F27" s="224"/>
      <c r="G27" s="224"/>
      <c r="H27" s="224"/>
      <c r="I27" s="224"/>
      <c r="J27" s="224"/>
      <c r="K27" s="224"/>
      <c r="L27" s="224"/>
      <c r="M27" s="224"/>
      <c r="N27" s="206"/>
      <c r="O27" s="207"/>
      <c r="P27" s="204">
        <f t="shared" si="0"/>
        <v>0</v>
      </c>
      <c r="Q27" s="208"/>
      <c r="R27" s="208"/>
      <c r="S27" s="208"/>
      <c r="T27" s="209"/>
      <c r="U27" s="225"/>
    </row>
    <row r="28" spans="2:21" ht="18" x14ac:dyDescent="0.35">
      <c r="B28" s="222"/>
      <c r="C28" s="223"/>
      <c r="D28" s="224"/>
      <c r="E28" s="224"/>
      <c r="F28" s="224"/>
      <c r="G28" s="224"/>
      <c r="H28" s="224"/>
      <c r="I28" s="224"/>
      <c r="J28" s="224"/>
      <c r="K28" s="224"/>
      <c r="L28" s="224"/>
      <c r="M28" s="224"/>
      <c r="N28" s="206"/>
      <c r="O28" s="207"/>
      <c r="P28" s="204">
        <f t="shared" si="0"/>
        <v>0</v>
      </c>
      <c r="Q28" s="208"/>
      <c r="R28" s="208"/>
      <c r="S28" s="208"/>
      <c r="T28" s="209"/>
      <c r="U28" s="225"/>
    </row>
    <row r="29" spans="2:21" ht="18" x14ac:dyDescent="0.35">
      <c r="B29" s="222"/>
      <c r="C29" s="223"/>
      <c r="D29" s="224"/>
      <c r="E29" s="224"/>
      <c r="F29" s="224"/>
      <c r="G29" s="224"/>
      <c r="H29" s="224"/>
      <c r="I29" s="224"/>
      <c r="J29" s="224"/>
      <c r="K29" s="224"/>
      <c r="L29" s="224"/>
      <c r="M29" s="224"/>
      <c r="N29" s="206"/>
      <c r="O29" s="207"/>
      <c r="P29" s="204">
        <f t="shared" si="0"/>
        <v>0</v>
      </c>
      <c r="Q29" s="208"/>
      <c r="R29" s="208"/>
      <c r="S29" s="208"/>
      <c r="T29" s="209"/>
      <c r="U29" s="225"/>
    </row>
    <row r="30" spans="2:21" ht="18" x14ac:dyDescent="0.35">
      <c r="B30" s="222"/>
      <c r="C30" s="223"/>
      <c r="D30" s="224"/>
      <c r="E30" s="224"/>
      <c r="F30" s="224"/>
      <c r="G30" s="224"/>
      <c r="H30" s="224"/>
      <c r="I30" s="224"/>
      <c r="J30" s="224"/>
      <c r="K30" s="224"/>
      <c r="L30" s="224"/>
      <c r="M30" s="224"/>
      <c r="N30" s="206"/>
      <c r="O30" s="207"/>
      <c r="P30" s="204">
        <f t="shared" si="0"/>
        <v>0</v>
      </c>
      <c r="Q30" s="208"/>
      <c r="R30" s="208"/>
      <c r="S30" s="208"/>
      <c r="T30" s="209"/>
      <c r="U30" s="225"/>
    </row>
    <row r="31" spans="2:21" ht="18" x14ac:dyDescent="0.35">
      <c r="B31" s="222"/>
      <c r="C31" s="223"/>
      <c r="D31" s="224"/>
      <c r="E31" s="224"/>
      <c r="F31" s="224"/>
      <c r="G31" s="224"/>
      <c r="H31" s="224"/>
      <c r="I31" s="224"/>
      <c r="J31" s="224"/>
      <c r="K31" s="224"/>
      <c r="L31" s="224"/>
      <c r="M31" s="224"/>
      <c r="N31" s="206"/>
      <c r="O31" s="207"/>
      <c r="P31" s="204">
        <f t="shared" si="0"/>
        <v>0</v>
      </c>
      <c r="Q31" s="208"/>
      <c r="R31" s="208"/>
      <c r="S31" s="208"/>
      <c r="T31" s="209"/>
      <c r="U31" s="225"/>
    </row>
    <row r="32" spans="2:21" ht="18.75" thickBot="1" x14ac:dyDescent="0.4">
      <c r="B32" s="226" t="s">
        <v>279</v>
      </c>
      <c r="C32" s="227"/>
      <c r="D32" s="228"/>
      <c r="E32" s="228"/>
      <c r="F32" s="228"/>
      <c r="G32" s="228"/>
      <c r="H32" s="228"/>
      <c r="I32" s="228"/>
      <c r="J32" s="228"/>
      <c r="K32" s="228"/>
      <c r="L32" s="228"/>
      <c r="M32" s="228"/>
      <c r="N32" s="210"/>
      <c r="O32" s="211"/>
      <c r="P32" s="212">
        <f t="shared" si="0"/>
        <v>0</v>
      </c>
      <c r="Q32" s="213"/>
      <c r="R32" s="213"/>
      <c r="S32" s="213"/>
      <c r="T32" s="214"/>
      <c r="U32" s="229"/>
    </row>
    <row r="33" spans="2:22" s="33" customFormat="1" ht="16.5" customHeight="1" thickBot="1" x14ac:dyDescent="0.4">
      <c r="B33" s="408" t="s">
        <v>313</v>
      </c>
      <c r="C33" s="409"/>
      <c r="D33" s="409"/>
      <c r="E33" s="409"/>
      <c r="F33" s="409"/>
      <c r="G33" s="410"/>
      <c r="H33" s="410"/>
      <c r="I33" s="410"/>
      <c r="J33" s="410"/>
      <c r="K33" s="410"/>
      <c r="L33" s="410"/>
      <c r="M33" s="410"/>
      <c r="N33" s="215">
        <f>SUM(N7:N32)</f>
        <v>1770.5319999999999</v>
      </c>
      <c r="O33" s="216"/>
      <c r="P33" s="217"/>
      <c r="Q33" s="218"/>
      <c r="R33" s="218"/>
      <c r="S33" s="218"/>
      <c r="T33" s="218"/>
      <c r="U33" s="219"/>
    </row>
    <row r="35" spans="2:22" x14ac:dyDescent="0.3">
      <c r="C35" s="365" t="s">
        <v>314</v>
      </c>
      <c r="D35" s="365"/>
      <c r="E35" s="365"/>
    </row>
    <row r="36" spans="2:22" ht="15.75" x14ac:dyDescent="0.3">
      <c r="C36" s="35" t="s">
        <v>135</v>
      </c>
      <c r="D36" s="36"/>
      <c r="E36" s="36"/>
    </row>
    <row r="37" spans="2:22" ht="15.75" x14ac:dyDescent="0.3">
      <c r="C37" s="35" t="s">
        <v>136</v>
      </c>
      <c r="D37" s="36"/>
      <c r="E37" s="36"/>
    </row>
    <row r="38" spans="2:22" ht="15.75" x14ac:dyDescent="0.3">
      <c r="C38" s="35" t="s">
        <v>137</v>
      </c>
      <c r="D38" s="35"/>
      <c r="E38" s="35"/>
      <c r="F38" s="34"/>
      <c r="G38" s="34"/>
      <c r="H38" s="34"/>
      <c r="I38" s="34"/>
      <c r="J38" s="34"/>
      <c r="K38" s="34"/>
      <c r="L38" s="34"/>
      <c r="M38" s="34"/>
      <c r="N38" s="34"/>
      <c r="O38" s="34"/>
      <c r="P38" s="34"/>
      <c r="Q38" s="34"/>
      <c r="R38" s="34"/>
      <c r="S38" s="34"/>
      <c r="T38" s="34"/>
      <c r="U38" s="34"/>
      <c r="V38" s="34"/>
    </row>
    <row r="39" spans="2:22" ht="15.75" x14ac:dyDescent="0.3">
      <c r="C39" s="35" t="s">
        <v>138</v>
      </c>
      <c r="D39" s="35"/>
      <c r="E39" s="35"/>
      <c r="F39" s="34"/>
      <c r="G39" s="34"/>
      <c r="H39" s="34"/>
      <c r="I39" s="34"/>
      <c r="J39" s="34"/>
      <c r="K39" s="34"/>
      <c r="L39" s="34"/>
      <c r="M39" s="34"/>
      <c r="N39" s="34"/>
      <c r="O39" s="34"/>
      <c r="P39" s="34"/>
      <c r="Q39" s="34"/>
      <c r="R39" s="34"/>
      <c r="S39" s="34"/>
      <c r="T39" s="34"/>
      <c r="U39" s="34"/>
      <c r="V39" s="34"/>
    </row>
    <row r="40" spans="2:22" ht="15.75" x14ac:dyDescent="0.3">
      <c r="C40" s="35" t="s">
        <v>315</v>
      </c>
      <c r="D40" s="35"/>
      <c r="E40" s="35"/>
      <c r="F40" s="34"/>
      <c r="G40" s="34"/>
      <c r="H40" s="34"/>
      <c r="I40" s="34"/>
      <c r="J40" s="34"/>
      <c r="K40" s="34"/>
      <c r="L40" s="34"/>
      <c r="M40" s="34"/>
      <c r="N40" s="34"/>
      <c r="O40" s="34"/>
      <c r="P40" s="34"/>
      <c r="Q40" s="34"/>
      <c r="R40" s="34"/>
      <c r="S40" s="34"/>
      <c r="T40" s="34"/>
      <c r="U40" s="34"/>
      <c r="V40" s="34"/>
    </row>
    <row r="41" spans="2:22" ht="15.75" x14ac:dyDescent="0.3">
      <c r="C41" s="34"/>
      <c r="D41" s="34"/>
      <c r="E41" s="34"/>
      <c r="F41" s="34"/>
      <c r="G41" s="34"/>
      <c r="H41" s="34"/>
      <c r="I41" s="34"/>
      <c r="J41" s="34"/>
      <c r="K41" s="34"/>
      <c r="L41" s="34"/>
      <c r="M41" s="34"/>
      <c r="N41" s="34"/>
      <c r="O41" s="34"/>
      <c r="P41" s="34"/>
      <c r="Q41" s="34"/>
      <c r="R41" s="34"/>
      <c r="S41" s="34"/>
      <c r="T41" s="34"/>
      <c r="U41" s="34"/>
      <c r="V41" s="34"/>
    </row>
    <row r="42" spans="2:22" ht="15.75" x14ac:dyDescent="0.3">
      <c r="C42" s="34"/>
      <c r="D42" s="34"/>
      <c r="E42" s="34"/>
      <c r="F42" s="34"/>
      <c r="G42" s="34"/>
      <c r="H42" s="34"/>
      <c r="I42" s="34"/>
      <c r="J42" s="34"/>
      <c r="K42" s="34"/>
      <c r="L42" s="34"/>
      <c r="M42" s="34"/>
      <c r="N42" s="34"/>
      <c r="O42" s="34"/>
      <c r="P42" s="34"/>
      <c r="Q42" s="34"/>
      <c r="R42" s="34"/>
      <c r="S42" s="34"/>
      <c r="T42" s="34"/>
      <c r="U42" s="34"/>
      <c r="V42" s="34"/>
    </row>
    <row r="43" spans="2:22" ht="170.25" customHeight="1" x14ac:dyDescent="0.3">
      <c r="C43" s="405" t="s">
        <v>316</v>
      </c>
      <c r="D43" s="405"/>
      <c r="E43" s="405"/>
      <c r="F43" s="405"/>
      <c r="G43" s="405"/>
    </row>
  </sheetData>
  <sheetProtection sheet="1" objects="1" scenarios="1" formatCells="0" formatColumns="0" formatRows="0" insertRows="0" deleteRows="0"/>
  <mergeCells count="14">
    <mergeCell ref="C43:G43"/>
    <mergeCell ref="C35:E35"/>
    <mergeCell ref="U5:U6"/>
    <mergeCell ref="B33:M33"/>
    <mergeCell ref="B2:U2"/>
    <mergeCell ref="B3:U3"/>
    <mergeCell ref="B5:B6"/>
    <mergeCell ref="C5:C6"/>
    <mergeCell ref="D5:F5"/>
    <mergeCell ref="N5:N6"/>
    <mergeCell ref="O5:O6"/>
    <mergeCell ref="P5:S5"/>
    <mergeCell ref="T5:T6"/>
    <mergeCell ref="G5:M5"/>
  </mergeCells>
  <phoneticPr fontId="43" type="noConversion"/>
  <pageMargins left="0.7" right="0.7" top="0.75" bottom="0.75" header="0.3" footer="0.3"/>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F41"/>
  <sheetViews>
    <sheetView workbookViewId="0">
      <selection activeCell="C35" sqref="C35:D41"/>
    </sheetView>
  </sheetViews>
  <sheetFormatPr defaultRowHeight="15" x14ac:dyDescent="0.25"/>
  <cols>
    <col min="3" max="3" width="38.7109375" bestFit="1" customWidth="1"/>
  </cols>
  <sheetData>
    <row r="3" spans="3:3" x14ac:dyDescent="0.25">
      <c r="C3" s="37" t="s">
        <v>317</v>
      </c>
    </row>
    <row r="4" spans="3:3" x14ac:dyDescent="0.25">
      <c r="C4" s="39" t="s">
        <v>308</v>
      </c>
    </row>
    <row r="5" spans="3:3" x14ac:dyDescent="0.25">
      <c r="C5" s="39" t="s">
        <v>197</v>
      </c>
    </row>
    <row r="7" spans="3:3" x14ac:dyDescent="0.25">
      <c r="C7" s="37" t="s">
        <v>318</v>
      </c>
    </row>
    <row r="8" spans="3:3" x14ac:dyDescent="0.25">
      <c r="C8" s="38" t="s">
        <v>129</v>
      </c>
    </row>
    <row r="9" spans="3:3" x14ac:dyDescent="0.25">
      <c r="C9" s="38" t="s">
        <v>130</v>
      </c>
    </row>
    <row r="10" spans="3:3" x14ac:dyDescent="0.25">
      <c r="C10" s="38" t="s">
        <v>319</v>
      </c>
    </row>
    <row r="11" spans="3:3" x14ac:dyDescent="0.25">
      <c r="C11" s="38" t="s">
        <v>131</v>
      </c>
    </row>
    <row r="12" spans="3:3" x14ac:dyDescent="0.25">
      <c r="C12" s="38" t="s">
        <v>132</v>
      </c>
    </row>
    <row r="13" spans="3:3" x14ac:dyDescent="0.25">
      <c r="C13" s="38" t="s">
        <v>320</v>
      </c>
    </row>
    <row r="14" spans="3:3" x14ac:dyDescent="0.25">
      <c r="C14" s="38" t="s">
        <v>321</v>
      </c>
    </row>
    <row r="16" spans="3:3" x14ac:dyDescent="0.25">
      <c r="C16" s="40" t="s">
        <v>294</v>
      </c>
    </row>
    <row r="17" spans="2:6" x14ac:dyDescent="0.25">
      <c r="C17" s="38" t="s">
        <v>309</v>
      </c>
    </row>
    <row r="18" spans="2:6" x14ac:dyDescent="0.25">
      <c r="C18" s="38" t="s">
        <v>312</v>
      </c>
    </row>
    <row r="19" spans="2:6" x14ac:dyDescent="0.25">
      <c r="C19" s="38" t="s">
        <v>322</v>
      </c>
    </row>
    <row r="20" spans="2:6" x14ac:dyDescent="0.25">
      <c r="C20" s="38" t="s">
        <v>323</v>
      </c>
    </row>
    <row r="22" spans="2:6" x14ac:dyDescent="0.25">
      <c r="C22" s="40" t="s">
        <v>324</v>
      </c>
    </row>
    <row r="23" spans="2:6" ht="15.75" x14ac:dyDescent="0.3">
      <c r="B23" s="38"/>
      <c r="C23" s="38" t="s">
        <v>325</v>
      </c>
      <c r="D23" s="2"/>
      <c r="E23" s="2"/>
      <c r="F23" s="2"/>
    </row>
    <row r="24" spans="2:6" x14ac:dyDescent="0.25">
      <c r="B24" s="38"/>
      <c r="C24" s="38" t="s">
        <v>188</v>
      </c>
    </row>
    <row r="25" spans="2:6" x14ac:dyDescent="0.25">
      <c r="B25" s="38"/>
      <c r="C25" s="38" t="s">
        <v>189</v>
      </c>
    </row>
    <row r="26" spans="2:6" x14ac:dyDescent="0.25">
      <c r="B26" s="38"/>
      <c r="C26" s="38" t="s">
        <v>190</v>
      </c>
    </row>
    <row r="27" spans="2:6" x14ac:dyDescent="0.25">
      <c r="B27" s="38"/>
      <c r="C27" s="38" t="s">
        <v>191</v>
      </c>
    </row>
    <row r="28" spans="2:6" x14ac:dyDescent="0.25">
      <c r="B28" s="38"/>
      <c r="C28" s="38" t="s">
        <v>192</v>
      </c>
    </row>
    <row r="29" spans="2:6" x14ac:dyDescent="0.25">
      <c r="B29" s="38"/>
      <c r="C29" s="38" t="s">
        <v>193</v>
      </c>
    </row>
    <row r="30" spans="2:6" x14ac:dyDescent="0.25">
      <c r="B30" s="38"/>
      <c r="C30" s="38" t="s">
        <v>194</v>
      </c>
    </row>
    <row r="31" spans="2:6" x14ac:dyDescent="0.25">
      <c r="B31" s="38"/>
      <c r="C31" s="38" t="s">
        <v>195</v>
      </c>
    </row>
    <row r="34" spans="3:5" ht="15.75" x14ac:dyDescent="0.3">
      <c r="C34" s="365" t="s">
        <v>326</v>
      </c>
      <c r="D34" s="365"/>
      <c r="E34" s="365"/>
    </row>
    <row r="35" spans="3:5" x14ac:dyDescent="0.25">
      <c r="C35" s="417" t="s">
        <v>327</v>
      </c>
      <c r="D35" s="417"/>
      <c r="E35" s="108"/>
    </row>
    <row r="36" spans="3:5" x14ac:dyDescent="0.25">
      <c r="C36" s="417" t="s">
        <v>328</v>
      </c>
      <c r="D36" s="417"/>
      <c r="E36" s="108"/>
    </row>
    <row r="37" spans="3:5" x14ac:dyDescent="0.25">
      <c r="C37" s="417" t="s">
        <v>329</v>
      </c>
      <c r="D37" s="417"/>
      <c r="E37" s="108"/>
    </row>
    <row r="38" spans="3:5" x14ac:dyDescent="0.25">
      <c r="C38" s="417" t="s">
        <v>330</v>
      </c>
      <c r="D38" s="417"/>
      <c r="E38" s="108"/>
    </row>
    <row r="39" spans="3:5" x14ac:dyDescent="0.25">
      <c r="C39" s="417" t="s">
        <v>331</v>
      </c>
      <c r="D39" s="417"/>
      <c r="E39" s="108"/>
    </row>
    <row r="40" spans="3:5" x14ac:dyDescent="0.25">
      <c r="C40" s="417" t="s">
        <v>332</v>
      </c>
      <c r="D40" s="417"/>
      <c r="E40" s="108"/>
    </row>
    <row r="41" spans="3:5" ht="15.75" x14ac:dyDescent="0.3">
      <c r="C41" s="418" t="s">
        <v>333</v>
      </c>
      <c r="D41" s="418"/>
      <c r="E41" s="36"/>
    </row>
  </sheetData>
  <mergeCells count="8">
    <mergeCell ref="C40:D40"/>
    <mergeCell ref="C41:D41"/>
    <mergeCell ref="C34:E34"/>
    <mergeCell ref="C35:D35"/>
    <mergeCell ref="C36:D36"/>
    <mergeCell ref="C37:D37"/>
    <mergeCell ref="C38:D38"/>
    <mergeCell ref="C39:D39"/>
  </mergeCells>
  <phoneticPr fontId="4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e28c540-05c7-4a65-904b-2406877a0e18" xsi:nil="true"/>
    <lcf76f155ced4ddcb4097134ff3c332f xmlns="d2b7d4a3-1bef-4127-b2b8-f48c4a66e6b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E476BA7ED41F448A13F9FF9B2AB79D8" ma:contentTypeVersion="13" ma:contentTypeDescription="Create a new document." ma:contentTypeScope="" ma:versionID="17f63d1aacffe8581f4a6b06454c3387">
  <xsd:schema xmlns:xsd="http://www.w3.org/2001/XMLSchema" xmlns:xs="http://www.w3.org/2001/XMLSchema" xmlns:p="http://schemas.microsoft.com/office/2006/metadata/properties" xmlns:ns2="d2b7d4a3-1bef-4127-b2b8-f48c4a66e6bc" xmlns:ns3="9e28c540-05c7-4a65-904b-2406877a0e18" targetNamespace="http://schemas.microsoft.com/office/2006/metadata/properties" ma:root="true" ma:fieldsID="e8d8fc5d8d1115861e0fa08e99367fd9" ns2:_="" ns3:_="">
    <xsd:import namespace="d2b7d4a3-1bef-4127-b2b8-f48c4a66e6bc"/>
    <xsd:import namespace="9e28c540-05c7-4a65-904b-2406877a0e1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b7d4a3-1bef-4127-b2b8-f48c4a66e6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2be02a8-76ff-4f87-838d-ef7429311f3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28c540-05c7-4a65-904b-2406877a0e1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266f5b63-d2d3-4d1e-9513-d79dd494d014}" ma:internalName="TaxCatchAll" ma:showField="CatchAllData" ma:web="9e28c540-05c7-4a65-904b-2406877a0e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985E2E-2408-47DC-A1C9-49F9C60228E9}">
  <ds:schemaRefs>
    <ds:schemaRef ds:uri="http://schemas.microsoft.com/sharepoint/v3/contenttype/forms"/>
  </ds:schemaRefs>
</ds:datastoreItem>
</file>

<file path=customXml/itemProps2.xml><?xml version="1.0" encoding="utf-8"?>
<ds:datastoreItem xmlns:ds="http://schemas.openxmlformats.org/officeDocument/2006/customXml" ds:itemID="{E07B85DD-77BC-4D99-93A9-B42FD0A89195}">
  <ds:schemaRefs>
    <ds:schemaRef ds:uri="http://purl.org/dc/terms/"/>
    <ds:schemaRef ds:uri="d2b7d4a3-1bef-4127-b2b8-f48c4a66e6bc"/>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9e28c540-05c7-4a65-904b-2406877a0e18"/>
    <ds:schemaRef ds:uri="http://www.w3.org/XML/1998/namespace"/>
  </ds:schemaRefs>
</ds:datastoreItem>
</file>

<file path=customXml/itemProps3.xml><?xml version="1.0" encoding="utf-8"?>
<ds:datastoreItem xmlns:ds="http://schemas.openxmlformats.org/officeDocument/2006/customXml" ds:itemID="{5FC5F51D-BCF3-4652-AA46-BA2D5DEA1F96}"/>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Situația Ec-Fin _ Indicatori</vt:lpstr>
      <vt:lpstr>Dinamică_Personal</vt:lpstr>
      <vt:lpstr>Situație_Proiecte</vt:lpstr>
      <vt:lpstr>Rezultate CDI</vt:lpstr>
      <vt:lpstr>Rezultate CDI valorificate</vt:lpstr>
      <vt:lpstr>Echipamente_CDI</vt:lpstr>
      <vt:lpstr>Sheet2</vt:lpstr>
      <vt:lpstr>'Rezultate CDI valorificate'!_ftn2</vt:lpstr>
      <vt:lpstr>'Rezultate CDI valorificate'!_ftn3</vt:lpstr>
      <vt:lpstr>'Rezultate CDI valorificate'!_ftn4</vt:lpstr>
      <vt:lpstr>'Rezultate CDI valorificate'!_ftnref1</vt:lpstr>
      <vt:lpstr>'Rezultate CDI valorificate'!_ftnref2</vt:lpstr>
      <vt:lpstr>'Rezultate CDI valorificate'!_ftnref3</vt:lpstr>
      <vt:lpstr>'Rezultate CDI valorificate'!_ftnref4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George BALA</dc:creator>
  <cp:keywords/>
  <dc:description/>
  <cp:lastModifiedBy>Laura Boicenco</cp:lastModifiedBy>
  <cp:revision/>
  <dcterms:created xsi:type="dcterms:W3CDTF">2019-01-28T11:01:48Z</dcterms:created>
  <dcterms:modified xsi:type="dcterms:W3CDTF">2023-06-14T12:54:11Z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0x0101004E476BA7ED41F448A13F9FF9B2AB79D8</vt:lpwstr>
  </property>
  <property fmtid="{D5CDD505-2E9C-101B-9397-08002B2CF9AE}" pid="3" name="MediaServiceImageTags">
    <vt:lpwstr/>
  </property>
</Properties>
</file>